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108" yWindow="-108" windowWidth="23256" windowHeight="12576" tabRatio="940" activeTab="6"/>
  </bookViews>
  <sheets>
    <sheet name="Zakładka nr 1 - dane" sheetId="40" r:id="rId1"/>
    <sheet name="Zakładka nr 2a - budynki" sheetId="41" r:id="rId2"/>
    <sheet name="Zakładka nr 2b - zabezpieczenia" sheetId="39" r:id="rId3"/>
    <sheet name="Zakładka nr 3 - budowle" sheetId="7" r:id="rId4"/>
    <sheet name="Zakładka nr 4 - mienie" sheetId="44" r:id="rId5"/>
    <sheet name="Zakładka nr 5 - elektronika" sheetId="45" r:id="rId6"/>
    <sheet name="Zakładka nr 6 - pojazdy" sheetId="46" r:id="rId7"/>
    <sheet name="Zakładka nr 7 - szkodowość" sheetId="47" r:id="rId8"/>
  </sheets>
  <definedNames>
    <definedName name="_xlnm._FilterDatabase" localSheetId="1" hidden="1">'Zakładka nr 2a - budynki'!$O$1:$O$203</definedName>
    <definedName name="_xlnm._FilterDatabase" localSheetId="6" hidden="1">'Zakładka nr 6 - pojazdy'!$A$1:$O$38</definedName>
    <definedName name="_xlnm.Print_Area" localSheetId="1">'Zakładka nr 2a - budynki'!$A$1:$D$189</definedName>
    <definedName name="_xlnm.Print_Area" localSheetId="3">'Zakładka nr 3 - budowle'!$A$1:$E$3</definedName>
  </definedNames>
  <calcPr calcId="191029"/>
</workbook>
</file>

<file path=xl/calcChain.xml><?xml version="1.0" encoding="utf-8"?>
<calcChain xmlns="http://schemas.openxmlformats.org/spreadsheetml/2006/main">
  <c r="L2" i="46" l="1"/>
  <c r="M51" i="47"/>
  <c r="S54" i="47"/>
  <c r="S53" i="47"/>
  <c r="S46" i="47"/>
  <c r="E61" i="47"/>
  <c r="E71" i="47"/>
  <c r="E72" i="47"/>
  <c r="E73" i="47"/>
  <c r="Q33" i="47"/>
  <c r="P33" i="47"/>
  <c r="L33" i="47"/>
  <c r="B930" i="39" l="1"/>
  <c r="B939" i="39"/>
  <c r="B948" i="39"/>
  <c r="A948" i="39"/>
  <c r="A939" i="39"/>
  <c r="A930" i="39"/>
  <c r="B912" i="39"/>
  <c r="B921" i="39"/>
  <c r="B876" i="39"/>
  <c r="B885" i="39"/>
  <c r="B894" i="39"/>
  <c r="B903" i="39"/>
  <c r="A921" i="39"/>
  <c r="A912" i="39"/>
  <c r="A903" i="39"/>
  <c r="A894" i="39"/>
  <c r="A885" i="39"/>
  <c r="A876" i="39"/>
  <c r="B849" i="39"/>
  <c r="B858" i="39"/>
  <c r="B867" i="39"/>
  <c r="A867" i="39"/>
  <c r="A858" i="39"/>
  <c r="A849" i="39"/>
  <c r="B840" i="39"/>
  <c r="A840" i="39"/>
  <c r="B831" i="39"/>
  <c r="A831" i="39"/>
  <c r="B813" i="39"/>
  <c r="B822" i="39"/>
  <c r="B786" i="39"/>
  <c r="B795" i="39"/>
  <c r="B804" i="39"/>
  <c r="A822" i="39"/>
  <c r="A813" i="39"/>
  <c r="A795" i="39"/>
  <c r="A786" i="39"/>
  <c r="A804" i="39"/>
  <c r="B759" i="39"/>
  <c r="B768" i="39"/>
  <c r="B777" i="39"/>
  <c r="A777" i="39"/>
  <c r="A768" i="39"/>
  <c r="A759" i="39"/>
  <c r="B705" i="39"/>
  <c r="B714" i="39"/>
  <c r="B723" i="39"/>
  <c r="B732" i="39"/>
  <c r="B741" i="39"/>
  <c r="B750" i="39"/>
  <c r="A750" i="39"/>
  <c r="A741" i="39"/>
  <c r="A732" i="39"/>
  <c r="A723" i="39"/>
  <c r="A714" i="39"/>
  <c r="A705" i="39"/>
  <c r="B696" i="39"/>
  <c r="B687" i="39"/>
  <c r="B651" i="39"/>
  <c r="B660" i="39"/>
  <c r="B669" i="39"/>
  <c r="B678" i="39"/>
  <c r="A696" i="39"/>
  <c r="A687" i="39"/>
  <c r="A678" i="39"/>
  <c r="A669" i="39"/>
  <c r="A660" i="39"/>
  <c r="A651" i="39"/>
  <c r="B606" i="39"/>
  <c r="B615" i="39"/>
  <c r="B624" i="39"/>
  <c r="B633" i="39"/>
  <c r="B642" i="39"/>
  <c r="A642" i="39"/>
  <c r="A633" i="39"/>
  <c r="A624" i="39"/>
  <c r="A615" i="39"/>
  <c r="A606" i="39"/>
  <c r="B579" i="39"/>
  <c r="B588" i="39"/>
  <c r="B597" i="39"/>
  <c r="A597" i="39"/>
  <c r="A588" i="39"/>
  <c r="A579" i="39"/>
  <c r="B543" i="39"/>
  <c r="B552" i="39"/>
  <c r="B561" i="39"/>
  <c r="B570" i="39"/>
  <c r="A570" i="39"/>
  <c r="A561" i="39"/>
  <c r="A552" i="39"/>
  <c r="A543" i="39"/>
  <c r="B534" i="39"/>
  <c r="B516" i="39"/>
  <c r="B525" i="39"/>
  <c r="A534" i="39"/>
  <c r="A525" i="39"/>
  <c r="A516" i="39"/>
  <c r="B489" i="39"/>
  <c r="B498" i="39"/>
  <c r="B507" i="39"/>
  <c r="A507" i="39"/>
  <c r="A498" i="39"/>
  <c r="A489" i="39"/>
  <c r="B453" i="39"/>
  <c r="B462" i="39"/>
  <c r="B471" i="39"/>
  <c r="B480" i="39"/>
  <c r="A480" i="39"/>
  <c r="A471" i="39"/>
  <c r="A462" i="39"/>
  <c r="A453" i="39"/>
  <c r="B426" i="39"/>
  <c r="B435" i="39"/>
  <c r="B444" i="39"/>
  <c r="A444" i="39"/>
  <c r="A435" i="39"/>
  <c r="A426" i="39"/>
  <c r="B390" i="39"/>
  <c r="B399" i="39"/>
  <c r="B408" i="39"/>
  <c r="B417" i="39"/>
  <c r="A417" i="39"/>
  <c r="A408" i="39"/>
  <c r="A399" i="39"/>
  <c r="A390" i="39"/>
  <c r="B354" i="39"/>
  <c r="B363" i="39"/>
  <c r="B372" i="39"/>
  <c r="B381" i="39"/>
  <c r="A381" i="39"/>
  <c r="A372" i="39"/>
  <c r="A363" i="39"/>
  <c r="A354" i="39"/>
  <c r="B327" i="39"/>
  <c r="B336" i="39"/>
  <c r="B345" i="39"/>
  <c r="A345" i="39"/>
  <c r="A336" i="39"/>
  <c r="A327" i="39"/>
  <c r="B300" i="39"/>
  <c r="B309" i="39"/>
  <c r="B318" i="39"/>
  <c r="A318" i="39"/>
  <c r="A309" i="39"/>
  <c r="A300" i="39"/>
  <c r="B264" i="39"/>
  <c r="B273" i="39"/>
  <c r="B282" i="39"/>
  <c r="B291" i="39"/>
  <c r="A291" i="39"/>
  <c r="A282" i="39"/>
  <c r="A273" i="39"/>
  <c r="A264" i="39"/>
  <c r="B237" i="39"/>
  <c r="B246" i="39"/>
  <c r="B255" i="39"/>
  <c r="A255" i="39"/>
  <c r="A246" i="39"/>
  <c r="A237" i="39"/>
  <c r="B210" i="39"/>
  <c r="B219" i="39"/>
  <c r="B228" i="39"/>
  <c r="A228" i="39"/>
  <c r="A219" i="39"/>
  <c r="A210" i="39"/>
  <c r="B192" i="39"/>
  <c r="B201" i="39"/>
  <c r="A201" i="39"/>
  <c r="A192" i="39"/>
  <c r="B174" i="39"/>
  <c r="B183" i="39"/>
  <c r="A183" i="39"/>
  <c r="A174" i="39"/>
  <c r="B156" i="39"/>
  <c r="B165" i="39"/>
  <c r="B147" i="39"/>
  <c r="A165" i="39"/>
  <c r="A156" i="39"/>
  <c r="A147" i="39"/>
  <c r="B129" i="39"/>
  <c r="B138" i="39"/>
  <c r="A138" i="39"/>
  <c r="A129" i="39"/>
  <c r="B111" i="39"/>
  <c r="B120" i="39"/>
  <c r="A120" i="39"/>
  <c r="A111" i="39"/>
  <c r="B102" i="39"/>
  <c r="B93" i="39"/>
  <c r="A102" i="39"/>
  <c r="A93" i="39"/>
  <c r="B84" i="39"/>
  <c r="B75" i="39"/>
  <c r="B66" i="39"/>
  <c r="A84" i="39"/>
  <c r="A75" i="39"/>
  <c r="A66" i="39"/>
  <c r="B57" i="39"/>
  <c r="A57" i="39"/>
  <c r="B48" i="39"/>
  <c r="B39" i="39"/>
  <c r="B30" i="39"/>
  <c r="B21" i="39"/>
  <c r="B12" i="39"/>
  <c r="B3" i="39"/>
  <c r="A48" i="39"/>
  <c r="A39" i="39"/>
  <c r="A30" i="39"/>
  <c r="A21" i="39"/>
  <c r="A12" i="39"/>
  <c r="A3" i="39"/>
  <c r="B958" i="39"/>
  <c r="B968" i="39"/>
  <c r="B978" i="39"/>
  <c r="A2" i="41"/>
  <c r="A2" i="39"/>
  <c r="E180" i="7" l="1"/>
  <c r="E187" i="7"/>
  <c r="E198" i="7"/>
  <c r="F186" i="41"/>
  <c r="F149" i="41"/>
  <c r="F134" i="41"/>
  <c r="F132" i="41"/>
  <c r="F128" i="41"/>
  <c r="F109" i="41"/>
  <c r="F95" i="41"/>
  <c r="F79" i="41"/>
  <c r="F35" i="41"/>
  <c r="D13" i="44" l="1"/>
  <c r="D39" i="44"/>
  <c r="D55" i="44"/>
  <c r="D47" i="44"/>
  <c r="D15" i="44"/>
  <c r="D21" i="45" l="1"/>
  <c r="C9" i="45" s="1"/>
  <c r="D14" i="44" l="1"/>
  <c r="D16" i="45" l="1"/>
  <c r="D18" i="45" l="1"/>
  <c r="D19" i="45"/>
  <c r="D20" i="45"/>
  <c r="D17" i="45"/>
  <c r="S19" i="47" l="1"/>
  <c r="S21" i="47"/>
  <c r="S23" i="47"/>
  <c r="S24" i="47"/>
  <c r="D47" i="47"/>
  <c r="D46" i="47"/>
  <c r="D45" i="47"/>
  <c r="D28" i="45"/>
  <c r="D27" i="45"/>
  <c r="D23" i="44"/>
  <c r="A11" i="44" l="1"/>
  <c r="A19" i="44"/>
  <c r="A27" i="44"/>
  <c r="C17" i="44"/>
  <c r="D16" i="44"/>
  <c r="C9" i="44"/>
  <c r="D8" i="44"/>
  <c r="D75" i="45"/>
  <c r="D74" i="45"/>
  <c r="D72" i="45"/>
  <c r="D71" i="45"/>
  <c r="A51" i="44"/>
  <c r="C49" i="44"/>
  <c r="D48" i="44"/>
  <c r="A49" i="44"/>
  <c r="A199" i="7"/>
  <c r="A200" i="41"/>
  <c r="A977" i="39" s="1"/>
  <c r="D64" i="45"/>
  <c r="D60" i="45"/>
  <c r="D61" i="45"/>
  <c r="A43" i="44"/>
  <c r="C41" i="44"/>
  <c r="D40" i="44"/>
  <c r="D32" i="44"/>
  <c r="A188" i="7"/>
  <c r="A197" i="41"/>
  <c r="A967" i="39" s="1"/>
  <c r="D50" i="45"/>
  <c r="D53" i="45"/>
  <c r="D49" i="45"/>
  <c r="D44" i="45"/>
  <c r="C7" i="45" l="1"/>
  <c r="D53" i="44"/>
  <c r="D45" i="44"/>
  <c r="A35" i="44"/>
  <c r="C33" i="44"/>
  <c r="A33" i="44"/>
  <c r="A183" i="7"/>
  <c r="A185" i="7"/>
  <c r="A194" i="41"/>
  <c r="A957" i="39" s="1"/>
  <c r="A69" i="45"/>
  <c r="C67" i="45"/>
  <c r="D66" i="45"/>
  <c r="A67" i="45"/>
  <c r="A58" i="45"/>
  <c r="C56" i="45"/>
  <c r="A47" i="45"/>
  <c r="C45" i="45"/>
  <c r="D55" i="45"/>
  <c r="A56" i="45"/>
  <c r="A45" i="45"/>
  <c r="A37" i="46"/>
  <c r="D31" i="44"/>
  <c r="D39" i="45"/>
  <c r="C5" i="45" s="1"/>
  <c r="D38" i="45"/>
  <c r="C4" i="45" s="1"/>
  <c r="D42" i="45"/>
  <c r="D40" i="45"/>
  <c r="C6" i="45" s="1"/>
  <c r="C25" i="44"/>
  <c r="D24" i="44"/>
  <c r="A181" i="7"/>
  <c r="A192" i="41"/>
  <c r="A190" i="41"/>
  <c r="C8" i="45" l="1"/>
  <c r="D37" i="44"/>
  <c r="C3" i="44" s="1"/>
  <c r="O203" i="41"/>
  <c r="C5" i="44"/>
  <c r="K8" i="46"/>
  <c r="K7" i="46"/>
  <c r="S37" i="47"/>
  <c r="L15" i="47"/>
  <c r="L18" i="47" s="1"/>
  <c r="A41" i="44" l="1"/>
  <c r="A25" i="44"/>
  <c r="A17" i="44"/>
  <c r="A9" i="44"/>
  <c r="D8" i="47" l="1"/>
  <c r="A36" i="45" l="1"/>
  <c r="C34" i="45"/>
  <c r="A34" i="45"/>
  <c r="D33" i="45"/>
  <c r="A25" i="45"/>
  <c r="C23" i="45"/>
  <c r="D22" i="45"/>
  <c r="A23" i="45"/>
  <c r="A14" i="45"/>
  <c r="C12" i="45"/>
  <c r="D11" i="45"/>
  <c r="A12" i="45"/>
  <c r="A3" i="7"/>
  <c r="G74" i="47" l="1"/>
  <c r="F74" i="47"/>
  <c r="E70" i="47"/>
  <c r="D70" i="47"/>
  <c r="D74" i="47" s="1"/>
  <c r="U64" i="47"/>
  <c r="T64" i="47"/>
  <c r="S64" i="47"/>
  <c r="R64" i="47"/>
  <c r="F64" i="47"/>
  <c r="D63" i="47"/>
  <c r="D60" i="47"/>
  <c r="U56" i="47"/>
  <c r="T56" i="47"/>
  <c r="R56" i="47"/>
  <c r="L54" i="47"/>
  <c r="K54" i="47"/>
  <c r="L53" i="47"/>
  <c r="K53" i="47"/>
  <c r="D53" i="47"/>
  <c r="L52" i="47"/>
  <c r="K52" i="47"/>
  <c r="D52" i="47"/>
  <c r="U48" i="47"/>
  <c r="T48" i="47"/>
  <c r="J54" i="47"/>
  <c r="R48" i="47"/>
  <c r="J53" i="47"/>
  <c r="M53" i="47" s="1"/>
  <c r="C46" i="47"/>
  <c r="C45" i="47"/>
  <c r="D44" i="47"/>
  <c r="D48" i="47" s="1"/>
  <c r="C44" i="47"/>
  <c r="J43" i="47"/>
  <c r="O36" i="47"/>
  <c r="K36" i="47"/>
  <c r="G36" i="47"/>
  <c r="C36" i="47"/>
  <c r="H33" i="47"/>
  <c r="S45" i="47" s="1"/>
  <c r="D33" i="47"/>
  <c r="S52" i="47" s="1"/>
  <c r="S56" i="47" s="1"/>
  <c r="O32" i="47"/>
  <c r="K32" i="47"/>
  <c r="G32" i="47"/>
  <c r="C32" i="47"/>
  <c r="O25" i="47"/>
  <c r="G25" i="47"/>
  <c r="C25" i="47"/>
  <c r="O24" i="47"/>
  <c r="K24" i="47"/>
  <c r="G24" i="47"/>
  <c r="C24" i="47"/>
  <c r="P22" i="47"/>
  <c r="M22" i="47"/>
  <c r="L22" i="47"/>
  <c r="E62" i="47" s="1"/>
  <c r="I22" i="47"/>
  <c r="G62" i="47" s="1"/>
  <c r="H22" i="47"/>
  <c r="L45" i="47" s="1"/>
  <c r="E22" i="47"/>
  <c r="D22" i="47"/>
  <c r="E60" i="47" s="1"/>
  <c r="L44" i="47" s="1"/>
  <c r="Q20" i="47"/>
  <c r="P20" i="47"/>
  <c r="E55" i="47" s="1"/>
  <c r="K47" i="47" s="1"/>
  <c r="M20" i="47"/>
  <c r="L20" i="47"/>
  <c r="E54" i="47" s="1"/>
  <c r="K46" i="47" s="1"/>
  <c r="I20" i="47"/>
  <c r="H20" i="47"/>
  <c r="E53" i="47" s="1"/>
  <c r="K45" i="47" s="1"/>
  <c r="E20" i="47"/>
  <c r="D20" i="47"/>
  <c r="Q18" i="47"/>
  <c r="G63" i="47" s="1"/>
  <c r="L47" i="47" s="1"/>
  <c r="P18" i="47"/>
  <c r="M18" i="47"/>
  <c r="I18" i="47"/>
  <c r="H18" i="47"/>
  <c r="E18" i="47"/>
  <c r="D18" i="47"/>
  <c r="S18" i="47" s="1"/>
  <c r="E52" i="47" l="1"/>
  <c r="S20" i="47"/>
  <c r="M45" i="47"/>
  <c r="M25" i="47"/>
  <c r="M33" i="47" s="1"/>
  <c r="S33" i="47" s="1"/>
  <c r="P25" i="47"/>
  <c r="E63" i="47"/>
  <c r="S22" i="47"/>
  <c r="D56" i="47"/>
  <c r="M54" i="47"/>
  <c r="K55" i="47"/>
  <c r="I25" i="47"/>
  <c r="L55" i="47"/>
  <c r="D64" i="47"/>
  <c r="H25" i="47"/>
  <c r="E74" i="47"/>
  <c r="D25" i="47"/>
  <c r="E25" i="47"/>
  <c r="E45" i="47"/>
  <c r="J45" i="47" s="1"/>
  <c r="L25" i="47"/>
  <c r="E46" i="47"/>
  <c r="J46" i="47" s="1"/>
  <c r="K44" i="47"/>
  <c r="K48" i="47" s="1"/>
  <c r="E56" i="47"/>
  <c r="G64" i="47"/>
  <c r="L46" i="47"/>
  <c r="L48" i="47" s="1"/>
  <c r="S48" i="47"/>
  <c r="J52" i="47"/>
  <c r="M52" i="47" s="1"/>
  <c r="M55" i="47" s="1"/>
  <c r="E64" i="47"/>
  <c r="Q25" i="47"/>
  <c r="E44" i="47"/>
  <c r="E47" i="47"/>
  <c r="J47" i="47" s="1"/>
  <c r="M47" i="47" s="1"/>
  <c r="S25" i="47" l="1"/>
  <c r="AA39" i="47" s="1"/>
  <c r="AA40" i="47" s="1"/>
  <c r="J55" i="47"/>
  <c r="M46" i="47"/>
  <c r="J44" i="47"/>
  <c r="M44" i="47" s="1"/>
  <c r="E48" i="47"/>
  <c r="J48" i="47" l="1"/>
  <c r="E205" i="7" l="1"/>
  <c r="D54" i="44" l="1"/>
  <c r="E206" i="7"/>
  <c r="D46" i="44"/>
  <c r="D38" i="44" l="1"/>
  <c r="C4" i="44" s="1"/>
  <c r="M48" i="47" l="1"/>
</calcChain>
</file>

<file path=xl/comments1.xml><?xml version="1.0" encoding="utf-8"?>
<comments xmlns="http://schemas.openxmlformats.org/spreadsheetml/2006/main">
  <authors>
    <author/>
    <author>KasiaM</author>
  </authors>
  <commentList>
    <comment ref="G1" authorId="0">
      <text>
        <r>
          <rPr>
            <b/>
            <sz val="9"/>
            <color indexed="8"/>
            <rFont val="Tahoma"/>
            <family val="2"/>
            <charset val="238"/>
          </rPr>
          <t xml:space="preserve">A </t>
        </r>
        <r>
          <rPr>
            <sz val="9"/>
            <color indexed="8"/>
            <rFont val="Tahoma"/>
            <family val="2"/>
            <charset val="238"/>
          </rPr>
          <t xml:space="preserve">-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t>
        </r>
        <r>
          <rPr>
            <b/>
            <sz val="9"/>
            <color indexed="8"/>
            <rFont val="Tahoma"/>
            <family val="2"/>
            <charset val="238"/>
          </rPr>
          <t xml:space="preserve">B </t>
        </r>
        <r>
          <rPr>
            <sz val="9"/>
            <color indexed="8"/>
            <rFont val="Tahoma"/>
            <family val="2"/>
            <charset val="238"/>
          </rPr>
          <t>-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3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3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3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3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3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4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4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4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4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4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5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5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5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5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5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6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6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6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6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6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7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7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7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7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7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8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8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8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8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8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9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9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9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9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9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0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0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0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0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0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1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13"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15"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17"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19"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21"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98" authorId="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List>
</comments>
</file>

<file path=xl/comments2.xml><?xml version="1.0" encoding="utf-8"?>
<comments xmlns="http://schemas.openxmlformats.org/spreadsheetml/2006/main">
  <authors>
    <author>admin</author>
  </authors>
  <commentList>
    <comment ref="C6" authorId="0">
      <text>
        <r>
          <rPr>
            <b/>
            <sz val="8"/>
            <color indexed="81"/>
            <rFont val="Tahoma"/>
            <family val="2"/>
            <charset val="238"/>
          </rPr>
          <t>wywołującym alarm w miejscu chronionego obiektu, bez stałego adresata alarmu</t>
        </r>
      </text>
    </comment>
    <comment ref="F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 authorId="0">
      <text>
        <r>
          <rPr>
            <b/>
            <sz val="8"/>
            <color indexed="81"/>
            <rFont val="Tahoma"/>
            <family val="2"/>
            <charset val="238"/>
          </rPr>
          <t>np. Policja, firma ochrony mienia</t>
        </r>
        <r>
          <rPr>
            <sz val="8"/>
            <color indexed="81"/>
            <rFont val="Tahoma"/>
            <family val="2"/>
            <charset val="238"/>
          </rPr>
          <t xml:space="preserve">
</t>
        </r>
      </text>
    </comment>
    <comment ref="F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 authorId="0">
      <text>
        <r>
          <rPr>
            <b/>
            <sz val="8"/>
            <color indexed="81"/>
            <rFont val="Tahoma"/>
            <family val="2"/>
            <charset val="238"/>
          </rPr>
          <t xml:space="preserve">np. Państwowa Straż Pożarna, zakładowa straż pożarna, portiernia, agencja ochrony mienia
</t>
        </r>
      </text>
    </comment>
    <comment ref="F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1" authorId="0">
      <text>
        <r>
          <rPr>
            <b/>
            <sz val="8"/>
            <color indexed="81"/>
            <rFont val="Tahoma"/>
            <family val="2"/>
            <charset val="238"/>
          </rPr>
          <t>Sposoby uruchamiania instalacji oddymiającej: 
automatycznie - czujki; 
ręcznie - przyciski</t>
        </r>
      </text>
    </comment>
    <comment ref="C15" authorId="0">
      <text>
        <r>
          <rPr>
            <b/>
            <sz val="8"/>
            <color indexed="81"/>
            <rFont val="Tahoma"/>
            <family val="2"/>
            <charset val="238"/>
          </rPr>
          <t>wywołującym alarm w miejscu chronionego obiektu, bez stałego adresata alarmu</t>
        </r>
      </text>
    </comment>
    <comment ref="F1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7" authorId="0">
      <text>
        <r>
          <rPr>
            <b/>
            <sz val="8"/>
            <color indexed="81"/>
            <rFont val="Tahoma"/>
            <family val="2"/>
            <charset val="238"/>
          </rPr>
          <t>np. Policja, firma ochrony mienia</t>
        </r>
        <r>
          <rPr>
            <sz val="8"/>
            <color indexed="81"/>
            <rFont val="Tahoma"/>
            <family val="2"/>
            <charset val="238"/>
          </rPr>
          <t xml:space="preserve">
</t>
        </r>
      </text>
    </comment>
    <comment ref="F1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 authorId="0">
      <text>
        <r>
          <rPr>
            <b/>
            <sz val="8"/>
            <color indexed="81"/>
            <rFont val="Tahoma"/>
            <family val="2"/>
            <charset val="238"/>
          </rPr>
          <t xml:space="preserve">np. Państwowa Straż Pożarna, zakładowa straż pożarna, portiernia, agencja ochrony mienia
</t>
        </r>
      </text>
    </comment>
    <comment ref="F1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0" authorId="0">
      <text>
        <r>
          <rPr>
            <b/>
            <sz val="8"/>
            <color indexed="81"/>
            <rFont val="Tahoma"/>
            <family val="2"/>
            <charset val="238"/>
          </rPr>
          <t>Sposoby uruchamiania instalacji oddymiającej: 
automatycznie - czujki; 
ręcznie - przyciski</t>
        </r>
      </text>
    </comment>
    <comment ref="C24" authorId="0">
      <text>
        <r>
          <rPr>
            <b/>
            <sz val="8"/>
            <color indexed="81"/>
            <rFont val="Tahoma"/>
            <family val="2"/>
            <charset val="238"/>
          </rPr>
          <t>wywołującym alarm w miejscu chronionego obiektu, bez stałego adresata alarmu</t>
        </r>
      </text>
    </comment>
    <comment ref="F2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6" authorId="0">
      <text>
        <r>
          <rPr>
            <b/>
            <sz val="8"/>
            <color indexed="81"/>
            <rFont val="Tahoma"/>
            <family val="2"/>
            <charset val="238"/>
          </rPr>
          <t>np. Policja, firma ochrony mienia</t>
        </r>
        <r>
          <rPr>
            <sz val="8"/>
            <color indexed="81"/>
            <rFont val="Tahoma"/>
            <family val="2"/>
            <charset val="238"/>
          </rPr>
          <t xml:space="preserve">
</t>
        </r>
      </text>
    </comment>
    <comment ref="F2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 authorId="0">
      <text>
        <r>
          <rPr>
            <b/>
            <sz val="8"/>
            <color indexed="81"/>
            <rFont val="Tahoma"/>
            <family val="2"/>
            <charset val="238"/>
          </rPr>
          <t xml:space="preserve">np. Państwowa Straż Pożarna, zakładowa straż pożarna, portiernia, agencja ochrony mienia
</t>
        </r>
      </text>
    </comment>
    <comment ref="F2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9" authorId="0">
      <text>
        <r>
          <rPr>
            <b/>
            <sz val="8"/>
            <color indexed="81"/>
            <rFont val="Tahoma"/>
            <family val="2"/>
            <charset val="238"/>
          </rPr>
          <t>Sposoby uruchamiania instalacji oddymiającej: 
automatycznie - czujki; 
ręcznie - przyciski</t>
        </r>
      </text>
    </comment>
    <comment ref="C33" authorId="0">
      <text>
        <r>
          <rPr>
            <b/>
            <sz val="8"/>
            <color indexed="81"/>
            <rFont val="Tahoma"/>
            <family val="2"/>
            <charset val="238"/>
          </rPr>
          <t>wywołującym alarm w miejscu chronionego obiektu, bez stałego adresata alarmu</t>
        </r>
      </text>
    </comment>
    <comment ref="F3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5" authorId="0">
      <text>
        <r>
          <rPr>
            <b/>
            <sz val="8"/>
            <color indexed="81"/>
            <rFont val="Tahoma"/>
            <family val="2"/>
            <charset val="238"/>
          </rPr>
          <t>np. Policja, firma ochrony mienia</t>
        </r>
        <r>
          <rPr>
            <sz val="8"/>
            <color indexed="81"/>
            <rFont val="Tahoma"/>
            <family val="2"/>
            <charset val="238"/>
          </rPr>
          <t xml:space="preserve">
</t>
        </r>
      </text>
    </comment>
    <comment ref="F3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 authorId="0">
      <text>
        <r>
          <rPr>
            <b/>
            <sz val="8"/>
            <color indexed="81"/>
            <rFont val="Tahoma"/>
            <family val="2"/>
            <charset val="238"/>
          </rPr>
          <t xml:space="preserve">np. Państwowa Straż Pożarna, zakładowa straż pożarna, portiernia, agencja ochrony mienia
</t>
        </r>
      </text>
    </comment>
    <comment ref="F3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8" authorId="0">
      <text>
        <r>
          <rPr>
            <b/>
            <sz val="8"/>
            <color indexed="81"/>
            <rFont val="Tahoma"/>
            <family val="2"/>
            <charset val="238"/>
          </rPr>
          <t>Sposoby uruchamiania instalacji oddymiającej: 
automatycznie - czujki; 
ręcznie - przyciski</t>
        </r>
      </text>
    </comment>
    <comment ref="C42" authorId="0">
      <text>
        <r>
          <rPr>
            <b/>
            <sz val="8"/>
            <color indexed="81"/>
            <rFont val="Tahoma"/>
            <family val="2"/>
            <charset val="238"/>
          </rPr>
          <t>wywołującym alarm w miejscu chronionego obiektu, bez stałego adresata alarmu</t>
        </r>
      </text>
    </comment>
    <comment ref="F4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4" authorId="0">
      <text>
        <r>
          <rPr>
            <b/>
            <sz val="8"/>
            <color indexed="81"/>
            <rFont val="Tahoma"/>
            <family val="2"/>
            <charset val="238"/>
          </rPr>
          <t>np. Policja, firma ochrony mienia</t>
        </r>
        <r>
          <rPr>
            <sz val="8"/>
            <color indexed="81"/>
            <rFont val="Tahoma"/>
            <family val="2"/>
            <charset val="238"/>
          </rPr>
          <t xml:space="preserve">
</t>
        </r>
      </text>
    </comment>
    <comment ref="F4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 authorId="0">
      <text>
        <r>
          <rPr>
            <b/>
            <sz val="8"/>
            <color indexed="81"/>
            <rFont val="Tahoma"/>
            <family val="2"/>
            <charset val="238"/>
          </rPr>
          <t xml:space="preserve">np. Państwowa Straż Pożarna, zakładowa straż pożarna, portiernia, agencja ochrony mienia
</t>
        </r>
      </text>
    </comment>
    <comment ref="F4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7" authorId="0">
      <text>
        <r>
          <rPr>
            <b/>
            <sz val="8"/>
            <color indexed="81"/>
            <rFont val="Tahoma"/>
            <family val="2"/>
            <charset val="238"/>
          </rPr>
          <t>Sposoby uruchamiania instalacji oddymiającej: 
automatycznie - czujki; 
ręcznie - przyciski</t>
        </r>
      </text>
    </comment>
    <comment ref="C51" authorId="0">
      <text>
        <r>
          <rPr>
            <b/>
            <sz val="8"/>
            <color indexed="81"/>
            <rFont val="Tahoma"/>
            <family val="2"/>
            <charset val="238"/>
          </rPr>
          <t>wywołującym alarm w miejscu chronionego obiektu, bez stałego adresata alarmu</t>
        </r>
      </text>
    </comment>
    <comment ref="F5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3" authorId="0">
      <text>
        <r>
          <rPr>
            <b/>
            <sz val="8"/>
            <color indexed="81"/>
            <rFont val="Tahoma"/>
            <family val="2"/>
            <charset val="238"/>
          </rPr>
          <t>np. Policja, firma ochrony mienia</t>
        </r>
        <r>
          <rPr>
            <sz val="8"/>
            <color indexed="81"/>
            <rFont val="Tahoma"/>
            <family val="2"/>
            <charset val="238"/>
          </rPr>
          <t xml:space="preserve">
</t>
        </r>
      </text>
    </comment>
    <comment ref="F5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 authorId="0">
      <text>
        <r>
          <rPr>
            <b/>
            <sz val="8"/>
            <color indexed="81"/>
            <rFont val="Tahoma"/>
            <family val="2"/>
            <charset val="238"/>
          </rPr>
          <t xml:space="preserve">np. Państwowa Straż Pożarna, zakładowa straż pożarna, portiernia, agencja ochrony mienia
</t>
        </r>
      </text>
    </comment>
    <comment ref="F5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6" authorId="0">
      <text>
        <r>
          <rPr>
            <b/>
            <sz val="8"/>
            <color indexed="81"/>
            <rFont val="Tahoma"/>
            <family val="2"/>
            <charset val="238"/>
          </rPr>
          <t>Sposoby uruchamiania instalacji oddymiającej: 
automatycznie - czujki; 
ręcznie - przyciski</t>
        </r>
      </text>
    </comment>
    <comment ref="C60" authorId="0">
      <text>
        <r>
          <rPr>
            <b/>
            <sz val="8"/>
            <color indexed="81"/>
            <rFont val="Tahoma"/>
            <family val="2"/>
            <charset val="238"/>
          </rPr>
          <t>wywołującym alarm w miejscu chronionego obiektu, bez stałego adresata alarmu</t>
        </r>
      </text>
    </comment>
    <comment ref="F6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2" authorId="0">
      <text>
        <r>
          <rPr>
            <b/>
            <sz val="8"/>
            <color indexed="81"/>
            <rFont val="Tahoma"/>
            <family val="2"/>
            <charset val="238"/>
          </rPr>
          <t>np. Policja, firma ochrony mienia</t>
        </r>
        <r>
          <rPr>
            <sz val="8"/>
            <color indexed="81"/>
            <rFont val="Tahoma"/>
            <family val="2"/>
            <charset val="238"/>
          </rPr>
          <t xml:space="preserve">
</t>
        </r>
      </text>
    </comment>
    <comment ref="F6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3" authorId="0">
      <text>
        <r>
          <rPr>
            <b/>
            <sz val="8"/>
            <color indexed="81"/>
            <rFont val="Tahoma"/>
            <family val="2"/>
            <charset val="238"/>
          </rPr>
          <t xml:space="preserve">np. Państwowa Straż Pożarna, zakładowa straż pożarna, portiernia, agencja ochrony mienia
</t>
        </r>
      </text>
    </comment>
    <comment ref="F6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5" authorId="0">
      <text>
        <r>
          <rPr>
            <b/>
            <sz val="8"/>
            <color indexed="81"/>
            <rFont val="Tahoma"/>
            <family val="2"/>
            <charset val="238"/>
          </rPr>
          <t>Sposoby uruchamiania instalacji oddymiającej: 
automatycznie - czujki; 
ręcznie - przyciski</t>
        </r>
      </text>
    </comment>
    <comment ref="C69" authorId="0">
      <text>
        <r>
          <rPr>
            <b/>
            <sz val="8"/>
            <color indexed="81"/>
            <rFont val="Tahoma"/>
            <family val="2"/>
            <charset val="238"/>
          </rPr>
          <t>wywołującym alarm w miejscu chronionego obiektu, bez stałego adresata alarmu</t>
        </r>
      </text>
    </comment>
    <comment ref="F7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1" authorId="0">
      <text>
        <r>
          <rPr>
            <b/>
            <sz val="8"/>
            <color indexed="81"/>
            <rFont val="Tahoma"/>
            <family val="2"/>
            <charset val="238"/>
          </rPr>
          <t>np. Policja, firma ochrony mienia</t>
        </r>
        <r>
          <rPr>
            <sz val="8"/>
            <color indexed="81"/>
            <rFont val="Tahoma"/>
            <family val="2"/>
            <charset val="238"/>
          </rPr>
          <t xml:space="preserve">
</t>
        </r>
      </text>
    </comment>
    <comment ref="F7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2" authorId="0">
      <text>
        <r>
          <rPr>
            <b/>
            <sz val="8"/>
            <color indexed="81"/>
            <rFont val="Tahoma"/>
            <family val="2"/>
            <charset val="238"/>
          </rPr>
          <t xml:space="preserve">np. Państwowa Straż Pożarna, zakładowa straż pożarna, portiernia, agencja ochrony mienia
</t>
        </r>
      </text>
    </comment>
    <comment ref="F7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4" authorId="0">
      <text>
        <r>
          <rPr>
            <b/>
            <sz val="8"/>
            <color indexed="81"/>
            <rFont val="Tahoma"/>
            <family val="2"/>
            <charset val="238"/>
          </rPr>
          <t>Sposoby uruchamiania instalacji oddymiającej: 
automatycznie - czujki; 
ręcznie - przyciski</t>
        </r>
      </text>
    </comment>
    <comment ref="C78" authorId="0">
      <text>
        <r>
          <rPr>
            <b/>
            <sz val="8"/>
            <color indexed="81"/>
            <rFont val="Tahoma"/>
            <family val="2"/>
            <charset val="238"/>
          </rPr>
          <t>wywołującym alarm w miejscu chronionego obiektu, bez stałego adresata alarmu</t>
        </r>
      </text>
    </comment>
    <comment ref="F7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0" authorId="0">
      <text>
        <r>
          <rPr>
            <b/>
            <sz val="8"/>
            <color indexed="81"/>
            <rFont val="Tahoma"/>
            <family val="2"/>
            <charset val="238"/>
          </rPr>
          <t>np. Policja, firma ochrony mienia</t>
        </r>
        <r>
          <rPr>
            <sz val="8"/>
            <color indexed="81"/>
            <rFont val="Tahoma"/>
            <family val="2"/>
            <charset val="238"/>
          </rPr>
          <t xml:space="preserve">
</t>
        </r>
      </text>
    </comment>
    <comment ref="F8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1" authorId="0">
      <text>
        <r>
          <rPr>
            <b/>
            <sz val="8"/>
            <color indexed="81"/>
            <rFont val="Tahoma"/>
            <family val="2"/>
            <charset val="238"/>
          </rPr>
          <t xml:space="preserve">np. Państwowa Straż Pożarna, zakładowa straż pożarna, portiernia, agencja ochrony mienia
</t>
        </r>
      </text>
    </comment>
    <comment ref="F8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3" authorId="0">
      <text>
        <r>
          <rPr>
            <b/>
            <sz val="8"/>
            <color indexed="81"/>
            <rFont val="Tahoma"/>
            <family val="2"/>
            <charset val="238"/>
          </rPr>
          <t>Sposoby uruchamiania instalacji oddymiającej: 
automatycznie - czujki; 
ręcznie - przyciski</t>
        </r>
      </text>
    </comment>
    <comment ref="C87" authorId="0">
      <text>
        <r>
          <rPr>
            <b/>
            <sz val="8"/>
            <color indexed="81"/>
            <rFont val="Tahoma"/>
            <family val="2"/>
            <charset val="238"/>
          </rPr>
          <t>wywołującym alarm w miejscu chronionego obiektu, bez stałego adresata alarmu</t>
        </r>
      </text>
    </comment>
    <comment ref="F8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9" authorId="0">
      <text>
        <r>
          <rPr>
            <b/>
            <sz val="8"/>
            <color indexed="81"/>
            <rFont val="Tahoma"/>
            <family val="2"/>
            <charset val="238"/>
          </rPr>
          <t>np. Policja, firma ochrony mienia</t>
        </r>
        <r>
          <rPr>
            <sz val="8"/>
            <color indexed="81"/>
            <rFont val="Tahoma"/>
            <family val="2"/>
            <charset val="238"/>
          </rPr>
          <t xml:space="preserve">
</t>
        </r>
      </text>
    </comment>
    <comment ref="F8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0" authorId="0">
      <text>
        <r>
          <rPr>
            <b/>
            <sz val="8"/>
            <color indexed="81"/>
            <rFont val="Tahoma"/>
            <family val="2"/>
            <charset val="238"/>
          </rPr>
          <t xml:space="preserve">np. Państwowa Straż Pożarna, zakładowa straż pożarna, portiernia, agencja ochrony mienia
</t>
        </r>
      </text>
    </comment>
    <comment ref="F9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2" authorId="0">
      <text>
        <r>
          <rPr>
            <b/>
            <sz val="8"/>
            <color indexed="81"/>
            <rFont val="Tahoma"/>
            <family val="2"/>
            <charset val="238"/>
          </rPr>
          <t>Sposoby uruchamiania instalacji oddymiającej: 
automatycznie - czujki; 
ręcznie - przyciski</t>
        </r>
      </text>
    </comment>
    <comment ref="C96" authorId="0">
      <text>
        <r>
          <rPr>
            <b/>
            <sz val="8"/>
            <color indexed="81"/>
            <rFont val="Tahoma"/>
            <family val="2"/>
            <charset val="238"/>
          </rPr>
          <t>wywołującym alarm w miejscu chronionego obiektu, bez stałego adresata alarmu</t>
        </r>
      </text>
    </comment>
    <comment ref="F9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8" authorId="0">
      <text>
        <r>
          <rPr>
            <b/>
            <sz val="8"/>
            <color indexed="81"/>
            <rFont val="Tahoma"/>
            <family val="2"/>
            <charset val="238"/>
          </rPr>
          <t>np. Policja, firma ochrony mienia</t>
        </r>
        <r>
          <rPr>
            <sz val="8"/>
            <color indexed="81"/>
            <rFont val="Tahoma"/>
            <family val="2"/>
            <charset val="238"/>
          </rPr>
          <t xml:space="preserve">
</t>
        </r>
      </text>
    </comment>
    <comment ref="F9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9" authorId="0">
      <text>
        <r>
          <rPr>
            <b/>
            <sz val="8"/>
            <color indexed="81"/>
            <rFont val="Tahoma"/>
            <family val="2"/>
            <charset val="238"/>
          </rPr>
          <t xml:space="preserve">np. Państwowa Straż Pożarna, zakładowa straż pożarna, portiernia, agencja ochrony mienia
</t>
        </r>
      </text>
    </comment>
    <comment ref="F9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01" authorId="0">
      <text>
        <r>
          <rPr>
            <b/>
            <sz val="8"/>
            <color indexed="81"/>
            <rFont val="Tahoma"/>
            <family val="2"/>
            <charset val="238"/>
          </rPr>
          <t>Sposoby uruchamiania instalacji oddymiającej: 
automatycznie - czujki; 
ręcznie - przyciski</t>
        </r>
      </text>
    </comment>
    <comment ref="C105" authorId="0">
      <text>
        <r>
          <rPr>
            <b/>
            <sz val="8"/>
            <color indexed="81"/>
            <rFont val="Tahoma"/>
            <family val="2"/>
            <charset val="238"/>
          </rPr>
          <t>wywołującym alarm w miejscu chronionego obiektu, bez stałego adresata alarmu</t>
        </r>
      </text>
    </comment>
    <comment ref="F10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07" authorId="0">
      <text>
        <r>
          <rPr>
            <b/>
            <sz val="8"/>
            <color indexed="81"/>
            <rFont val="Tahoma"/>
            <family val="2"/>
            <charset val="238"/>
          </rPr>
          <t>np. Policja, firma ochrony mienia</t>
        </r>
        <r>
          <rPr>
            <sz val="8"/>
            <color indexed="81"/>
            <rFont val="Tahoma"/>
            <family val="2"/>
            <charset val="238"/>
          </rPr>
          <t xml:space="preserve">
</t>
        </r>
      </text>
    </comment>
    <comment ref="F10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8" authorId="0">
      <text>
        <r>
          <rPr>
            <b/>
            <sz val="8"/>
            <color indexed="81"/>
            <rFont val="Tahoma"/>
            <family val="2"/>
            <charset val="238"/>
          </rPr>
          <t xml:space="preserve">np. Państwowa Straż Pożarna, zakładowa straż pożarna, portiernia, agencja ochrony mienia
</t>
        </r>
      </text>
    </comment>
    <comment ref="F10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10" authorId="0">
      <text>
        <r>
          <rPr>
            <b/>
            <sz val="8"/>
            <color indexed="81"/>
            <rFont val="Tahoma"/>
            <family val="2"/>
            <charset val="238"/>
          </rPr>
          <t>Sposoby uruchamiania instalacji oddymiającej: 
automatycznie - czujki; 
ręcznie - przyciski</t>
        </r>
      </text>
    </comment>
    <comment ref="C114" authorId="0">
      <text>
        <r>
          <rPr>
            <b/>
            <sz val="8"/>
            <color indexed="81"/>
            <rFont val="Tahoma"/>
            <family val="2"/>
            <charset val="238"/>
          </rPr>
          <t>wywołującym alarm w miejscu chronionego obiektu, bez stałego adresata alarmu</t>
        </r>
      </text>
    </comment>
    <comment ref="F11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16" authorId="0">
      <text>
        <r>
          <rPr>
            <b/>
            <sz val="8"/>
            <color indexed="81"/>
            <rFont val="Tahoma"/>
            <family val="2"/>
            <charset val="238"/>
          </rPr>
          <t>np. Policja, firma ochrony mienia</t>
        </r>
        <r>
          <rPr>
            <sz val="8"/>
            <color indexed="81"/>
            <rFont val="Tahoma"/>
            <family val="2"/>
            <charset val="238"/>
          </rPr>
          <t xml:space="preserve">
</t>
        </r>
      </text>
    </comment>
    <comment ref="F11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17" authorId="0">
      <text>
        <r>
          <rPr>
            <b/>
            <sz val="8"/>
            <color indexed="81"/>
            <rFont val="Tahoma"/>
            <family val="2"/>
            <charset val="238"/>
          </rPr>
          <t xml:space="preserve">np. Państwowa Straż Pożarna, zakładowa straż pożarna, portiernia, agencja ochrony mienia
</t>
        </r>
      </text>
    </comment>
    <comment ref="F11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1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19" authorId="0">
      <text>
        <r>
          <rPr>
            <b/>
            <sz val="8"/>
            <color indexed="81"/>
            <rFont val="Tahoma"/>
            <family val="2"/>
            <charset val="238"/>
          </rPr>
          <t>Sposoby uruchamiania instalacji oddymiającej: 
automatycznie - czujki; 
ręcznie - przyciski</t>
        </r>
      </text>
    </comment>
    <comment ref="C123" authorId="0">
      <text>
        <r>
          <rPr>
            <b/>
            <sz val="8"/>
            <color indexed="81"/>
            <rFont val="Tahoma"/>
            <family val="2"/>
            <charset val="238"/>
          </rPr>
          <t>wywołującym alarm w miejscu chronionego obiektu, bez stałego adresata alarmu</t>
        </r>
      </text>
    </comment>
    <comment ref="F12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25" authorId="0">
      <text>
        <r>
          <rPr>
            <b/>
            <sz val="8"/>
            <color indexed="81"/>
            <rFont val="Tahoma"/>
            <family val="2"/>
            <charset val="238"/>
          </rPr>
          <t>np. Policja, firma ochrony mienia</t>
        </r>
        <r>
          <rPr>
            <sz val="8"/>
            <color indexed="81"/>
            <rFont val="Tahoma"/>
            <family val="2"/>
            <charset val="238"/>
          </rPr>
          <t xml:space="preserve">
</t>
        </r>
      </text>
    </comment>
    <comment ref="F12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26" authorId="0">
      <text>
        <r>
          <rPr>
            <b/>
            <sz val="8"/>
            <color indexed="81"/>
            <rFont val="Tahoma"/>
            <family val="2"/>
            <charset val="238"/>
          </rPr>
          <t xml:space="preserve">np. Państwowa Straż Pożarna, zakładowa straż pożarna, portiernia, agencja ochrony mienia
</t>
        </r>
      </text>
    </comment>
    <comment ref="F12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2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28" authorId="0">
      <text>
        <r>
          <rPr>
            <b/>
            <sz val="8"/>
            <color indexed="81"/>
            <rFont val="Tahoma"/>
            <family val="2"/>
            <charset val="238"/>
          </rPr>
          <t>Sposoby uruchamiania instalacji oddymiającej: 
automatycznie - czujki; 
ręcznie - przyciski</t>
        </r>
      </text>
    </comment>
    <comment ref="C132" authorId="0">
      <text>
        <r>
          <rPr>
            <b/>
            <sz val="8"/>
            <color indexed="81"/>
            <rFont val="Tahoma"/>
            <family val="2"/>
            <charset val="238"/>
          </rPr>
          <t>wywołującym alarm w miejscu chronionego obiektu, bez stałego adresata alarmu</t>
        </r>
      </text>
    </comment>
    <comment ref="F13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34" authorId="0">
      <text>
        <r>
          <rPr>
            <b/>
            <sz val="8"/>
            <color indexed="81"/>
            <rFont val="Tahoma"/>
            <family val="2"/>
            <charset val="238"/>
          </rPr>
          <t>np. Policja, firma ochrony mienia</t>
        </r>
        <r>
          <rPr>
            <sz val="8"/>
            <color indexed="81"/>
            <rFont val="Tahoma"/>
            <family val="2"/>
            <charset val="238"/>
          </rPr>
          <t xml:space="preserve">
</t>
        </r>
      </text>
    </comment>
    <comment ref="F13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35" authorId="0">
      <text>
        <r>
          <rPr>
            <b/>
            <sz val="8"/>
            <color indexed="81"/>
            <rFont val="Tahoma"/>
            <family val="2"/>
            <charset val="238"/>
          </rPr>
          <t xml:space="preserve">np. Państwowa Straż Pożarna, zakładowa straż pożarna, portiernia, agencja ochrony mienia
</t>
        </r>
      </text>
    </comment>
    <comment ref="F13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3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37" authorId="0">
      <text>
        <r>
          <rPr>
            <b/>
            <sz val="8"/>
            <color indexed="81"/>
            <rFont val="Tahoma"/>
            <family val="2"/>
            <charset val="238"/>
          </rPr>
          <t>Sposoby uruchamiania instalacji oddymiającej: 
automatycznie - czujki; 
ręcznie - przyciski</t>
        </r>
      </text>
    </comment>
    <comment ref="C141" authorId="0">
      <text>
        <r>
          <rPr>
            <b/>
            <sz val="8"/>
            <color indexed="81"/>
            <rFont val="Tahoma"/>
            <family val="2"/>
            <charset val="238"/>
          </rPr>
          <t>wywołującym alarm w miejscu chronionego obiektu, bez stałego adresata alarmu</t>
        </r>
      </text>
    </comment>
    <comment ref="F14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43" authorId="0">
      <text>
        <r>
          <rPr>
            <b/>
            <sz val="8"/>
            <color indexed="81"/>
            <rFont val="Tahoma"/>
            <family val="2"/>
            <charset val="238"/>
          </rPr>
          <t>np. Policja, firma ochrony mienia</t>
        </r>
        <r>
          <rPr>
            <sz val="8"/>
            <color indexed="81"/>
            <rFont val="Tahoma"/>
            <family val="2"/>
            <charset val="238"/>
          </rPr>
          <t xml:space="preserve">
</t>
        </r>
      </text>
    </comment>
    <comment ref="F14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44" authorId="0">
      <text>
        <r>
          <rPr>
            <b/>
            <sz val="8"/>
            <color indexed="81"/>
            <rFont val="Tahoma"/>
            <family val="2"/>
            <charset val="238"/>
          </rPr>
          <t xml:space="preserve">np. Państwowa Straż Pożarna, zakładowa straż pożarna, portiernia, agencja ochrony mienia
</t>
        </r>
      </text>
    </comment>
    <comment ref="F14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4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46" authorId="0">
      <text>
        <r>
          <rPr>
            <b/>
            <sz val="8"/>
            <color indexed="81"/>
            <rFont val="Tahoma"/>
            <family val="2"/>
            <charset val="238"/>
          </rPr>
          <t>Sposoby uruchamiania instalacji oddymiającej: 
automatycznie - czujki; 
ręcznie - przyciski</t>
        </r>
      </text>
    </comment>
    <comment ref="C150" authorId="0">
      <text>
        <r>
          <rPr>
            <b/>
            <sz val="8"/>
            <color indexed="81"/>
            <rFont val="Tahoma"/>
            <family val="2"/>
            <charset val="238"/>
          </rPr>
          <t>wywołującym alarm w miejscu chronionego obiektu, bez stałego adresata alarmu</t>
        </r>
      </text>
    </comment>
    <comment ref="F15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52" authorId="0">
      <text>
        <r>
          <rPr>
            <b/>
            <sz val="8"/>
            <color indexed="81"/>
            <rFont val="Tahoma"/>
            <family val="2"/>
            <charset val="238"/>
          </rPr>
          <t>np. Policja, firma ochrony mienia</t>
        </r>
        <r>
          <rPr>
            <sz val="8"/>
            <color indexed="81"/>
            <rFont val="Tahoma"/>
            <family val="2"/>
            <charset val="238"/>
          </rPr>
          <t xml:space="preserve">
</t>
        </r>
      </text>
    </comment>
    <comment ref="F15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53" authorId="0">
      <text>
        <r>
          <rPr>
            <b/>
            <sz val="8"/>
            <color indexed="81"/>
            <rFont val="Tahoma"/>
            <family val="2"/>
            <charset val="238"/>
          </rPr>
          <t xml:space="preserve">np. Państwowa Straż Pożarna, zakładowa straż pożarna, portiernia, agencja ochrony mienia
</t>
        </r>
      </text>
    </comment>
    <comment ref="F15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5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55" authorId="0">
      <text>
        <r>
          <rPr>
            <b/>
            <sz val="8"/>
            <color indexed="81"/>
            <rFont val="Tahoma"/>
            <family val="2"/>
            <charset val="238"/>
          </rPr>
          <t>Sposoby uruchamiania instalacji oddymiającej: 
automatycznie - czujki; 
ręcznie - przyciski</t>
        </r>
      </text>
    </comment>
    <comment ref="C159" authorId="0">
      <text>
        <r>
          <rPr>
            <b/>
            <sz val="8"/>
            <color indexed="81"/>
            <rFont val="Tahoma"/>
            <family val="2"/>
            <charset val="238"/>
          </rPr>
          <t>wywołującym alarm w miejscu chronionego obiektu, bez stałego adresata alarmu</t>
        </r>
      </text>
    </comment>
    <comment ref="F16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61" authorId="0">
      <text>
        <r>
          <rPr>
            <b/>
            <sz val="8"/>
            <color indexed="81"/>
            <rFont val="Tahoma"/>
            <family val="2"/>
            <charset val="238"/>
          </rPr>
          <t>np. Policja, firma ochrony mienia</t>
        </r>
        <r>
          <rPr>
            <sz val="8"/>
            <color indexed="81"/>
            <rFont val="Tahoma"/>
            <family val="2"/>
            <charset val="238"/>
          </rPr>
          <t xml:space="preserve">
</t>
        </r>
      </text>
    </comment>
    <comment ref="F16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62" authorId="0">
      <text>
        <r>
          <rPr>
            <b/>
            <sz val="8"/>
            <color indexed="81"/>
            <rFont val="Tahoma"/>
            <family val="2"/>
            <charset val="238"/>
          </rPr>
          <t xml:space="preserve">np. Państwowa Straż Pożarna, zakładowa straż pożarna, portiernia, agencja ochrony mienia
</t>
        </r>
      </text>
    </comment>
    <comment ref="F16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6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64" authorId="0">
      <text>
        <r>
          <rPr>
            <b/>
            <sz val="8"/>
            <color indexed="81"/>
            <rFont val="Tahoma"/>
            <family val="2"/>
            <charset val="238"/>
          </rPr>
          <t>Sposoby uruchamiania instalacji oddymiającej: 
automatycznie - czujki; 
ręcznie - przyciski</t>
        </r>
      </text>
    </comment>
    <comment ref="C168" authorId="0">
      <text>
        <r>
          <rPr>
            <b/>
            <sz val="8"/>
            <color indexed="81"/>
            <rFont val="Tahoma"/>
            <family val="2"/>
            <charset val="238"/>
          </rPr>
          <t>wywołującym alarm w miejscu chronionego obiektu, bez stałego adresata alarmu</t>
        </r>
      </text>
    </comment>
    <comment ref="F16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70" authorId="0">
      <text>
        <r>
          <rPr>
            <b/>
            <sz val="8"/>
            <color indexed="81"/>
            <rFont val="Tahoma"/>
            <family val="2"/>
            <charset val="238"/>
          </rPr>
          <t>np. Policja, firma ochrony mienia</t>
        </r>
        <r>
          <rPr>
            <sz val="8"/>
            <color indexed="81"/>
            <rFont val="Tahoma"/>
            <family val="2"/>
            <charset val="238"/>
          </rPr>
          <t xml:space="preserve">
</t>
        </r>
      </text>
    </comment>
    <comment ref="F17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71" authorId="0">
      <text>
        <r>
          <rPr>
            <b/>
            <sz val="8"/>
            <color indexed="81"/>
            <rFont val="Tahoma"/>
            <family val="2"/>
            <charset val="238"/>
          </rPr>
          <t xml:space="preserve">np. Państwowa Straż Pożarna, zakładowa straż pożarna, portiernia, agencja ochrony mienia
</t>
        </r>
      </text>
    </comment>
    <comment ref="F17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7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73" authorId="0">
      <text>
        <r>
          <rPr>
            <b/>
            <sz val="8"/>
            <color indexed="81"/>
            <rFont val="Tahoma"/>
            <family val="2"/>
            <charset val="238"/>
          </rPr>
          <t>Sposoby uruchamiania instalacji oddymiającej: 
automatycznie - czujki; 
ręcznie - przyciski</t>
        </r>
      </text>
    </comment>
    <comment ref="C177" authorId="0">
      <text>
        <r>
          <rPr>
            <b/>
            <sz val="8"/>
            <color indexed="81"/>
            <rFont val="Tahoma"/>
            <family val="2"/>
            <charset val="238"/>
          </rPr>
          <t>wywołującym alarm w miejscu chronionego obiektu, bez stałego adresata alarmu</t>
        </r>
      </text>
    </comment>
    <comment ref="F17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79" authorId="0">
      <text>
        <r>
          <rPr>
            <b/>
            <sz val="8"/>
            <color indexed="81"/>
            <rFont val="Tahoma"/>
            <family val="2"/>
            <charset val="238"/>
          </rPr>
          <t>np. Policja, firma ochrony mienia</t>
        </r>
        <r>
          <rPr>
            <sz val="8"/>
            <color indexed="81"/>
            <rFont val="Tahoma"/>
            <family val="2"/>
            <charset val="238"/>
          </rPr>
          <t xml:space="preserve">
</t>
        </r>
      </text>
    </comment>
    <comment ref="F17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0" authorId="0">
      <text>
        <r>
          <rPr>
            <b/>
            <sz val="8"/>
            <color indexed="81"/>
            <rFont val="Tahoma"/>
            <family val="2"/>
            <charset val="238"/>
          </rPr>
          <t xml:space="preserve">np. Państwowa Straż Pożarna, zakładowa straż pożarna, portiernia, agencja ochrony mienia
</t>
        </r>
      </text>
    </comment>
    <comment ref="F18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82" authorId="0">
      <text>
        <r>
          <rPr>
            <b/>
            <sz val="8"/>
            <color indexed="81"/>
            <rFont val="Tahoma"/>
            <family val="2"/>
            <charset val="238"/>
          </rPr>
          <t>Sposoby uruchamiania instalacji oddymiającej: 
automatycznie - czujki; 
ręcznie - przyciski</t>
        </r>
      </text>
    </comment>
    <comment ref="C186" authorId="0">
      <text>
        <r>
          <rPr>
            <b/>
            <sz val="8"/>
            <color indexed="81"/>
            <rFont val="Tahoma"/>
            <family val="2"/>
            <charset val="238"/>
          </rPr>
          <t>wywołującym alarm w miejscu chronionego obiektu, bez stałego adresata alarmu</t>
        </r>
      </text>
    </comment>
    <comment ref="F18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88" authorId="0">
      <text>
        <r>
          <rPr>
            <b/>
            <sz val="8"/>
            <color indexed="81"/>
            <rFont val="Tahoma"/>
            <family val="2"/>
            <charset val="238"/>
          </rPr>
          <t>np. Policja, firma ochrony mienia</t>
        </r>
        <r>
          <rPr>
            <sz val="8"/>
            <color indexed="81"/>
            <rFont val="Tahoma"/>
            <family val="2"/>
            <charset val="238"/>
          </rPr>
          <t xml:space="preserve">
</t>
        </r>
      </text>
    </comment>
    <comment ref="F18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9" authorId="0">
      <text>
        <r>
          <rPr>
            <b/>
            <sz val="8"/>
            <color indexed="81"/>
            <rFont val="Tahoma"/>
            <family val="2"/>
            <charset val="238"/>
          </rPr>
          <t xml:space="preserve">np. Państwowa Straż Pożarna, zakładowa straż pożarna, portiernia, agencja ochrony mienia
</t>
        </r>
      </text>
    </comment>
    <comment ref="F18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91" authorId="0">
      <text>
        <r>
          <rPr>
            <b/>
            <sz val="8"/>
            <color indexed="81"/>
            <rFont val="Tahoma"/>
            <family val="2"/>
            <charset val="238"/>
          </rPr>
          <t>Sposoby uruchamiania instalacji oddymiającej: 
automatycznie - czujki; 
ręcznie - przyciski</t>
        </r>
      </text>
    </comment>
    <comment ref="C195" authorId="0">
      <text>
        <r>
          <rPr>
            <b/>
            <sz val="8"/>
            <color indexed="81"/>
            <rFont val="Tahoma"/>
            <family val="2"/>
            <charset val="238"/>
          </rPr>
          <t>wywołującym alarm w miejscu chronionego obiektu, bez stałego adresata alarmu</t>
        </r>
      </text>
    </comment>
    <comment ref="F19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97" authorId="0">
      <text>
        <r>
          <rPr>
            <b/>
            <sz val="8"/>
            <color indexed="81"/>
            <rFont val="Tahoma"/>
            <family val="2"/>
            <charset val="238"/>
          </rPr>
          <t>np. Policja, firma ochrony mienia</t>
        </r>
        <r>
          <rPr>
            <sz val="8"/>
            <color indexed="81"/>
            <rFont val="Tahoma"/>
            <family val="2"/>
            <charset val="238"/>
          </rPr>
          <t xml:space="preserve">
</t>
        </r>
      </text>
    </comment>
    <comment ref="F19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8" authorId="0">
      <text>
        <r>
          <rPr>
            <b/>
            <sz val="8"/>
            <color indexed="81"/>
            <rFont val="Tahoma"/>
            <family val="2"/>
            <charset val="238"/>
          </rPr>
          <t xml:space="preserve">np. Państwowa Straż Pożarna, zakładowa straż pożarna, portiernia, agencja ochrony mienia
</t>
        </r>
      </text>
    </comment>
    <comment ref="F19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00" authorId="0">
      <text>
        <r>
          <rPr>
            <b/>
            <sz val="8"/>
            <color indexed="81"/>
            <rFont val="Tahoma"/>
            <family val="2"/>
            <charset val="238"/>
          </rPr>
          <t>Sposoby uruchamiania instalacji oddymiającej: 
automatycznie - czujki; 
ręcznie - przyciski</t>
        </r>
      </text>
    </comment>
    <comment ref="C204" authorId="0">
      <text>
        <r>
          <rPr>
            <b/>
            <sz val="8"/>
            <color indexed="81"/>
            <rFont val="Tahoma"/>
            <family val="2"/>
            <charset val="238"/>
          </rPr>
          <t>wywołującym alarm w miejscu chronionego obiektu, bez stałego adresata alarmu</t>
        </r>
      </text>
    </comment>
    <comment ref="F20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06" authorId="0">
      <text>
        <r>
          <rPr>
            <b/>
            <sz val="8"/>
            <color indexed="81"/>
            <rFont val="Tahoma"/>
            <family val="2"/>
            <charset val="238"/>
          </rPr>
          <t>np. Policja, firma ochrony mienia</t>
        </r>
        <r>
          <rPr>
            <sz val="8"/>
            <color indexed="81"/>
            <rFont val="Tahoma"/>
            <family val="2"/>
            <charset val="238"/>
          </rPr>
          <t xml:space="preserve">
</t>
        </r>
      </text>
    </comment>
    <comment ref="F20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07" authorId="0">
      <text>
        <r>
          <rPr>
            <b/>
            <sz val="8"/>
            <color indexed="81"/>
            <rFont val="Tahoma"/>
            <family val="2"/>
            <charset val="238"/>
          </rPr>
          <t xml:space="preserve">np. Państwowa Straż Pożarna, zakładowa straż pożarna, portiernia, agencja ochrony mienia
</t>
        </r>
      </text>
    </comment>
    <comment ref="F20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0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09" authorId="0">
      <text>
        <r>
          <rPr>
            <b/>
            <sz val="8"/>
            <color indexed="81"/>
            <rFont val="Tahoma"/>
            <family val="2"/>
            <charset val="238"/>
          </rPr>
          <t>Sposoby uruchamiania instalacji oddymiającej: 
automatycznie - czujki; 
ręcznie - przyciski</t>
        </r>
      </text>
    </comment>
    <comment ref="C213" authorId="0">
      <text>
        <r>
          <rPr>
            <b/>
            <sz val="8"/>
            <color indexed="81"/>
            <rFont val="Tahoma"/>
            <family val="2"/>
            <charset val="238"/>
          </rPr>
          <t>wywołującym alarm w miejscu chronionego obiektu, bez stałego adresata alarmu</t>
        </r>
      </text>
    </comment>
    <comment ref="F21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15" authorId="0">
      <text>
        <r>
          <rPr>
            <b/>
            <sz val="8"/>
            <color indexed="81"/>
            <rFont val="Tahoma"/>
            <family val="2"/>
            <charset val="238"/>
          </rPr>
          <t>np. Policja, firma ochrony mienia</t>
        </r>
        <r>
          <rPr>
            <sz val="8"/>
            <color indexed="81"/>
            <rFont val="Tahoma"/>
            <family val="2"/>
            <charset val="238"/>
          </rPr>
          <t xml:space="preserve">
</t>
        </r>
      </text>
    </comment>
    <comment ref="F21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16" authorId="0">
      <text>
        <r>
          <rPr>
            <b/>
            <sz val="8"/>
            <color indexed="81"/>
            <rFont val="Tahoma"/>
            <family val="2"/>
            <charset val="238"/>
          </rPr>
          <t xml:space="preserve">np. Państwowa Straż Pożarna, zakładowa straż pożarna, portiernia, agencja ochrony mienia
</t>
        </r>
      </text>
    </comment>
    <comment ref="F21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1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18" authorId="0">
      <text>
        <r>
          <rPr>
            <b/>
            <sz val="8"/>
            <color indexed="81"/>
            <rFont val="Tahoma"/>
            <family val="2"/>
            <charset val="238"/>
          </rPr>
          <t>Sposoby uruchamiania instalacji oddymiającej: 
automatycznie - czujki; 
ręcznie - przyciski</t>
        </r>
      </text>
    </comment>
    <comment ref="C222" authorId="0">
      <text>
        <r>
          <rPr>
            <b/>
            <sz val="8"/>
            <color indexed="81"/>
            <rFont val="Tahoma"/>
            <family val="2"/>
            <charset val="238"/>
          </rPr>
          <t>wywołującym alarm w miejscu chronionego obiektu, bez stałego adresata alarmu</t>
        </r>
      </text>
    </comment>
    <comment ref="F22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24" authorId="0">
      <text>
        <r>
          <rPr>
            <b/>
            <sz val="8"/>
            <color indexed="81"/>
            <rFont val="Tahoma"/>
            <family val="2"/>
            <charset val="238"/>
          </rPr>
          <t>np. Policja, firma ochrony mienia</t>
        </r>
        <r>
          <rPr>
            <sz val="8"/>
            <color indexed="81"/>
            <rFont val="Tahoma"/>
            <family val="2"/>
            <charset val="238"/>
          </rPr>
          <t xml:space="preserve">
</t>
        </r>
      </text>
    </comment>
    <comment ref="F22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25" authorId="0">
      <text>
        <r>
          <rPr>
            <b/>
            <sz val="8"/>
            <color indexed="81"/>
            <rFont val="Tahoma"/>
            <family val="2"/>
            <charset val="238"/>
          </rPr>
          <t xml:space="preserve">np. Państwowa Straż Pożarna, zakładowa straż pożarna, portiernia, agencja ochrony mienia
</t>
        </r>
      </text>
    </comment>
    <comment ref="F22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2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27" authorId="0">
      <text>
        <r>
          <rPr>
            <b/>
            <sz val="8"/>
            <color indexed="81"/>
            <rFont val="Tahoma"/>
            <family val="2"/>
            <charset val="238"/>
          </rPr>
          <t>Sposoby uruchamiania instalacji oddymiającej: 
automatycznie - czujki; 
ręcznie - przyciski</t>
        </r>
      </text>
    </comment>
    <comment ref="C231" authorId="0">
      <text>
        <r>
          <rPr>
            <b/>
            <sz val="8"/>
            <color indexed="81"/>
            <rFont val="Tahoma"/>
            <family val="2"/>
            <charset val="238"/>
          </rPr>
          <t>wywołującym alarm w miejscu chronionego obiektu, bez stałego adresata alarmu</t>
        </r>
      </text>
    </comment>
    <comment ref="F23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33" authorId="0">
      <text>
        <r>
          <rPr>
            <b/>
            <sz val="8"/>
            <color indexed="81"/>
            <rFont val="Tahoma"/>
            <family val="2"/>
            <charset val="238"/>
          </rPr>
          <t>np. Policja, firma ochrony mienia</t>
        </r>
        <r>
          <rPr>
            <sz val="8"/>
            <color indexed="81"/>
            <rFont val="Tahoma"/>
            <family val="2"/>
            <charset val="238"/>
          </rPr>
          <t xml:space="preserve">
</t>
        </r>
      </text>
    </comment>
    <comment ref="F23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34" authorId="0">
      <text>
        <r>
          <rPr>
            <b/>
            <sz val="8"/>
            <color indexed="81"/>
            <rFont val="Tahoma"/>
            <family val="2"/>
            <charset val="238"/>
          </rPr>
          <t xml:space="preserve">np. Państwowa Straż Pożarna, zakładowa straż pożarna, portiernia, agencja ochrony mienia
</t>
        </r>
      </text>
    </comment>
    <comment ref="F23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3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36" authorId="0">
      <text>
        <r>
          <rPr>
            <b/>
            <sz val="8"/>
            <color indexed="81"/>
            <rFont val="Tahoma"/>
            <family val="2"/>
            <charset val="238"/>
          </rPr>
          <t>Sposoby uruchamiania instalacji oddymiającej: 
automatycznie - czujki; 
ręcznie - przyciski</t>
        </r>
      </text>
    </comment>
    <comment ref="C240" authorId="0">
      <text>
        <r>
          <rPr>
            <b/>
            <sz val="8"/>
            <color indexed="81"/>
            <rFont val="Tahoma"/>
            <family val="2"/>
            <charset val="238"/>
          </rPr>
          <t>wywołującym alarm w miejscu chronionego obiektu, bez stałego adresata alarmu</t>
        </r>
      </text>
    </comment>
    <comment ref="F24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42" authorId="0">
      <text>
        <r>
          <rPr>
            <b/>
            <sz val="8"/>
            <color indexed="81"/>
            <rFont val="Tahoma"/>
            <family val="2"/>
            <charset val="238"/>
          </rPr>
          <t>np. Policja, firma ochrony mienia</t>
        </r>
        <r>
          <rPr>
            <sz val="8"/>
            <color indexed="81"/>
            <rFont val="Tahoma"/>
            <family val="2"/>
            <charset val="238"/>
          </rPr>
          <t xml:space="preserve">
</t>
        </r>
      </text>
    </comment>
    <comment ref="F24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43" authorId="0">
      <text>
        <r>
          <rPr>
            <b/>
            <sz val="8"/>
            <color indexed="81"/>
            <rFont val="Tahoma"/>
            <family val="2"/>
            <charset val="238"/>
          </rPr>
          <t xml:space="preserve">np. Państwowa Straż Pożarna, zakładowa straż pożarna, portiernia, agencja ochrony mienia
</t>
        </r>
      </text>
    </comment>
    <comment ref="F24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4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45" authorId="0">
      <text>
        <r>
          <rPr>
            <b/>
            <sz val="8"/>
            <color indexed="81"/>
            <rFont val="Tahoma"/>
            <family val="2"/>
            <charset val="238"/>
          </rPr>
          <t>Sposoby uruchamiania instalacji oddymiającej: 
automatycznie - czujki; 
ręcznie - przyciski</t>
        </r>
      </text>
    </comment>
    <comment ref="C249" authorId="0">
      <text>
        <r>
          <rPr>
            <b/>
            <sz val="8"/>
            <color indexed="81"/>
            <rFont val="Tahoma"/>
            <family val="2"/>
            <charset val="238"/>
          </rPr>
          <t>wywołującym alarm w miejscu chronionego obiektu, bez stałego adresata alarmu</t>
        </r>
      </text>
    </comment>
    <comment ref="F25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51" authorId="0">
      <text>
        <r>
          <rPr>
            <b/>
            <sz val="8"/>
            <color indexed="81"/>
            <rFont val="Tahoma"/>
            <family val="2"/>
            <charset val="238"/>
          </rPr>
          <t>np. Policja, firma ochrony mienia</t>
        </r>
        <r>
          <rPr>
            <sz val="8"/>
            <color indexed="81"/>
            <rFont val="Tahoma"/>
            <family val="2"/>
            <charset val="238"/>
          </rPr>
          <t xml:space="preserve">
</t>
        </r>
      </text>
    </comment>
    <comment ref="F25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52" authorId="0">
      <text>
        <r>
          <rPr>
            <b/>
            <sz val="8"/>
            <color indexed="81"/>
            <rFont val="Tahoma"/>
            <family val="2"/>
            <charset val="238"/>
          </rPr>
          <t xml:space="preserve">np. Państwowa Straż Pożarna, zakładowa straż pożarna, portiernia, agencja ochrony mienia
</t>
        </r>
      </text>
    </comment>
    <comment ref="F25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5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54" authorId="0">
      <text>
        <r>
          <rPr>
            <b/>
            <sz val="8"/>
            <color indexed="81"/>
            <rFont val="Tahoma"/>
            <family val="2"/>
            <charset val="238"/>
          </rPr>
          <t>Sposoby uruchamiania instalacji oddymiającej: 
automatycznie - czujki; 
ręcznie - przyciski</t>
        </r>
      </text>
    </comment>
    <comment ref="C258" authorId="0">
      <text>
        <r>
          <rPr>
            <b/>
            <sz val="8"/>
            <color indexed="81"/>
            <rFont val="Tahoma"/>
            <family val="2"/>
            <charset val="238"/>
          </rPr>
          <t>wywołującym alarm w miejscu chronionego obiektu, bez stałego adresata alarmu</t>
        </r>
      </text>
    </comment>
    <comment ref="F25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60" authorId="0">
      <text>
        <r>
          <rPr>
            <b/>
            <sz val="8"/>
            <color indexed="81"/>
            <rFont val="Tahoma"/>
            <family val="2"/>
            <charset val="238"/>
          </rPr>
          <t>np. Policja, firma ochrony mienia</t>
        </r>
        <r>
          <rPr>
            <sz val="8"/>
            <color indexed="81"/>
            <rFont val="Tahoma"/>
            <family val="2"/>
            <charset val="238"/>
          </rPr>
          <t xml:space="preserve">
</t>
        </r>
      </text>
    </comment>
    <comment ref="F26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61" authorId="0">
      <text>
        <r>
          <rPr>
            <b/>
            <sz val="8"/>
            <color indexed="81"/>
            <rFont val="Tahoma"/>
            <family val="2"/>
            <charset val="238"/>
          </rPr>
          <t xml:space="preserve">np. Państwowa Straż Pożarna, zakładowa straż pożarna, portiernia, agencja ochrony mienia
</t>
        </r>
      </text>
    </comment>
    <comment ref="F26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6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63" authorId="0">
      <text>
        <r>
          <rPr>
            <b/>
            <sz val="8"/>
            <color indexed="81"/>
            <rFont val="Tahoma"/>
            <family val="2"/>
            <charset val="238"/>
          </rPr>
          <t>Sposoby uruchamiania instalacji oddymiającej: 
automatycznie - czujki; 
ręcznie - przyciski</t>
        </r>
      </text>
    </comment>
    <comment ref="C267" authorId="0">
      <text>
        <r>
          <rPr>
            <b/>
            <sz val="8"/>
            <color indexed="81"/>
            <rFont val="Tahoma"/>
            <family val="2"/>
            <charset val="238"/>
          </rPr>
          <t>wywołującym alarm w miejscu chronionego obiektu, bez stałego adresata alarmu</t>
        </r>
      </text>
    </comment>
    <comment ref="F26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69" authorId="0">
      <text>
        <r>
          <rPr>
            <b/>
            <sz val="8"/>
            <color indexed="81"/>
            <rFont val="Tahoma"/>
            <family val="2"/>
            <charset val="238"/>
          </rPr>
          <t>np. Policja, firma ochrony mienia</t>
        </r>
        <r>
          <rPr>
            <sz val="8"/>
            <color indexed="81"/>
            <rFont val="Tahoma"/>
            <family val="2"/>
            <charset val="238"/>
          </rPr>
          <t xml:space="preserve">
</t>
        </r>
      </text>
    </comment>
    <comment ref="F26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0" authorId="0">
      <text>
        <r>
          <rPr>
            <b/>
            <sz val="8"/>
            <color indexed="81"/>
            <rFont val="Tahoma"/>
            <family val="2"/>
            <charset val="238"/>
          </rPr>
          <t xml:space="preserve">np. Państwowa Straż Pożarna, zakładowa straż pożarna, portiernia, agencja ochrony mienia
</t>
        </r>
      </text>
    </comment>
    <comment ref="F27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72" authorId="0">
      <text>
        <r>
          <rPr>
            <b/>
            <sz val="8"/>
            <color indexed="81"/>
            <rFont val="Tahoma"/>
            <family val="2"/>
            <charset val="238"/>
          </rPr>
          <t>Sposoby uruchamiania instalacji oddymiającej: 
automatycznie - czujki; 
ręcznie - przyciski</t>
        </r>
      </text>
    </comment>
    <comment ref="C276" authorId="0">
      <text>
        <r>
          <rPr>
            <b/>
            <sz val="8"/>
            <color indexed="81"/>
            <rFont val="Tahoma"/>
            <family val="2"/>
            <charset val="238"/>
          </rPr>
          <t>wywołującym alarm w miejscu chronionego obiektu, bez stałego adresata alarmu</t>
        </r>
      </text>
    </comment>
    <comment ref="F27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78" authorId="0">
      <text>
        <r>
          <rPr>
            <b/>
            <sz val="8"/>
            <color indexed="81"/>
            <rFont val="Tahoma"/>
            <family val="2"/>
            <charset val="238"/>
          </rPr>
          <t>np. Policja, firma ochrony mienia</t>
        </r>
        <r>
          <rPr>
            <sz val="8"/>
            <color indexed="81"/>
            <rFont val="Tahoma"/>
            <family val="2"/>
            <charset val="238"/>
          </rPr>
          <t xml:space="preserve">
</t>
        </r>
      </text>
    </comment>
    <comment ref="F27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9" authorId="0">
      <text>
        <r>
          <rPr>
            <b/>
            <sz val="8"/>
            <color indexed="81"/>
            <rFont val="Tahoma"/>
            <family val="2"/>
            <charset val="238"/>
          </rPr>
          <t xml:space="preserve">np. Państwowa Straż Pożarna, zakładowa straż pożarna, portiernia, agencja ochrony mienia
</t>
        </r>
      </text>
    </comment>
    <comment ref="F27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81" authorId="0">
      <text>
        <r>
          <rPr>
            <b/>
            <sz val="8"/>
            <color indexed="81"/>
            <rFont val="Tahoma"/>
            <family val="2"/>
            <charset val="238"/>
          </rPr>
          <t>Sposoby uruchamiania instalacji oddymiającej: 
automatycznie - czujki; 
ręcznie - przyciski</t>
        </r>
      </text>
    </comment>
    <comment ref="C285" authorId="0">
      <text>
        <r>
          <rPr>
            <b/>
            <sz val="8"/>
            <color indexed="81"/>
            <rFont val="Tahoma"/>
            <family val="2"/>
            <charset val="238"/>
          </rPr>
          <t>wywołującym alarm w miejscu chronionego obiektu, bez stałego adresata alarmu</t>
        </r>
      </text>
    </comment>
    <comment ref="F28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87" authorId="0">
      <text>
        <r>
          <rPr>
            <b/>
            <sz val="8"/>
            <color indexed="81"/>
            <rFont val="Tahoma"/>
            <family val="2"/>
            <charset val="238"/>
          </rPr>
          <t>np. Policja, firma ochrony mienia</t>
        </r>
        <r>
          <rPr>
            <sz val="8"/>
            <color indexed="81"/>
            <rFont val="Tahoma"/>
            <family val="2"/>
            <charset val="238"/>
          </rPr>
          <t xml:space="preserve">
</t>
        </r>
      </text>
    </comment>
    <comment ref="F28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8" authorId="0">
      <text>
        <r>
          <rPr>
            <b/>
            <sz val="8"/>
            <color indexed="81"/>
            <rFont val="Tahoma"/>
            <family val="2"/>
            <charset val="238"/>
          </rPr>
          <t xml:space="preserve">np. Państwowa Straż Pożarna, zakładowa straż pożarna, portiernia, agencja ochrony mienia
</t>
        </r>
      </text>
    </comment>
    <comment ref="F28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90" authorId="0">
      <text>
        <r>
          <rPr>
            <b/>
            <sz val="8"/>
            <color indexed="81"/>
            <rFont val="Tahoma"/>
            <family val="2"/>
            <charset val="238"/>
          </rPr>
          <t>Sposoby uruchamiania instalacji oddymiającej: 
automatycznie - czujki; 
ręcznie - przyciski</t>
        </r>
      </text>
    </comment>
    <comment ref="C294" authorId="0">
      <text>
        <r>
          <rPr>
            <b/>
            <sz val="8"/>
            <color indexed="81"/>
            <rFont val="Tahoma"/>
            <family val="2"/>
            <charset val="238"/>
          </rPr>
          <t>wywołującym alarm w miejscu chronionego obiektu, bez stałego adresata alarmu</t>
        </r>
      </text>
    </comment>
    <comment ref="F29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96" authorId="0">
      <text>
        <r>
          <rPr>
            <b/>
            <sz val="8"/>
            <color indexed="81"/>
            <rFont val="Tahoma"/>
            <family val="2"/>
            <charset val="238"/>
          </rPr>
          <t>np. Policja, firma ochrony mienia</t>
        </r>
        <r>
          <rPr>
            <sz val="8"/>
            <color indexed="81"/>
            <rFont val="Tahoma"/>
            <family val="2"/>
            <charset val="238"/>
          </rPr>
          <t xml:space="preserve">
</t>
        </r>
      </text>
    </comment>
    <comment ref="F29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97" authorId="0">
      <text>
        <r>
          <rPr>
            <b/>
            <sz val="8"/>
            <color indexed="81"/>
            <rFont val="Tahoma"/>
            <family val="2"/>
            <charset val="238"/>
          </rPr>
          <t xml:space="preserve">np. Państwowa Straż Pożarna, zakładowa straż pożarna, portiernia, agencja ochrony mienia
</t>
        </r>
      </text>
    </comment>
    <comment ref="F29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9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99" authorId="0">
      <text>
        <r>
          <rPr>
            <b/>
            <sz val="8"/>
            <color indexed="81"/>
            <rFont val="Tahoma"/>
            <family val="2"/>
            <charset val="238"/>
          </rPr>
          <t>Sposoby uruchamiania instalacji oddymiającej: 
automatycznie - czujki; 
ręcznie - przyciski</t>
        </r>
      </text>
    </comment>
    <comment ref="C303" authorId="0">
      <text>
        <r>
          <rPr>
            <b/>
            <sz val="8"/>
            <color indexed="81"/>
            <rFont val="Tahoma"/>
            <family val="2"/>
            <charset val="238"/>
          </rPr>
          <t>wywołującym alarm w miejscu chronionego obiektu, bez stałego adresata alarmu</t>
        </r>
      </text>
    </comment>
    <comment ref="F30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05" authorId="0">
      <text>
        <r>
          <rPr>
            <b/>
            <sz val="8"/>
            <color indexed="81"/>
            <rFont val="Tahoma"/>
            <family val="2"/>
            <charset val="238"/>
          </rPr>
          <t>np. Policja, firma ochrony mienia</t>
        </r>
        <r>
          <rPr>
            <sz val="8"/>
            <color indexed="81"/>
            <rFont val="Tahoma"/>
            <family val="2"/>
            <charset val="238"/>
          </rPr>
          <t xml:space="preserve">
</t>
        </r>
      </text>
    </comment>
    <comment ref="F30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06" authorId="0">
      <text>
        <r>
          <rPr>
            <b/>
            <sz val="8"/>
            <color indexed="81"/>
            <rFont val="Tahoma"/>
            <family val="2"/>
            <charset val="238"/>
          </rPr>
          <t xml:space="preserve">np. Państwowa Straż Pożarna, zakładowa straż pożarna, portiernia, agencja ochrony mienia
</t>
        </r>
      </text>
    </comment>
    <comment ref="F30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0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08" authorId="0">
      <text>
        <r>
          <rPr>
            <b/>
            <sz val="8"/>
            <color indexed="81"/>
            <rFont val="Tahoma"/>
            <family val="2"/>
            <charset val="238"/>
          </rPr>
          <t>Sposoby uruchamiania instalacji oddymiającej: 
automatycznie - czujki; 
ręcznie - przyciski</t>
        </r>
      </text>
    </comment>
    <comment ref="C312" authorId="0">
      <text>
        <r>
          <rPr>
            <b/>
            <sz val="8"/>
            <color indexed="81"/>
            <rFont val="Tahoma"/>
            <family val="2"/>
            <charset val="238"/>
          </rPr>
          <t>wywołującym alarm w miejscu chronionego obiektu, bez stałego adresata alarmu</t>
        </r>
      </text>
    </comment>
    <comment ref="F31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14" authorId="0">
      <text>
        <r>
          <rPr>
            <b/>
            <sz val="8"/>
            <color indexed="81"/>
            <rFont val="Tahoma"/>
            <family val="2"/>
            <charset val="238"/>
          </rPr>
          <t>np. Policja, firma ochrony mienia</t>
        </r>
        <r>
          <rPr>
            <sz val="8"/>
            <color indexed="81"/>
            <rFont val="Tahoma"/>
            <family val="2"/>
            <charset val="238"/>
          </rPr>
          <t xml:space="preserve">
</t>
        </r>
      </text>
    </comment>
    <comment ref="F31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15" authorId="0">
      <text>
        <r>
          <rPr>
            <b/>
            <sz val="8"/>
            <color indexed="81"/>
            <rFont val="Tahoma"/>
            <family val="2"/>
            <charset val="238"/>
          </rPr>
          <t xml:space="preserve">np. Państwowa Straż Pożarna, zakładowa straż pożarna, portiernia, agencja ochrony mienia
</t>
        </r>
      </text>
    </comment>
    <comment ref="F31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1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17" authorId="0">
      <text>
        <r>
          <rPr>
            <b/>
            <sz val="8"/>
            <color indexed="81"/>
            <rFont val="Tahoma"/>
            <family val="2"/>
            <charset val="238"/>
          </rPr>
          <t>Sposoby uruchamiania instalacji oddymiającej: 
automatycznie - czujki; 
ręcznie - przyciski</t>
        </r>
      </text>
    </comment>
    <comment ref="C321" authorId="0">
      <text>
        <r>
          <rPr>
            <b/>
            <sz val="8"/>
            <color indexed="81"/>
            <rFont val="Tahoma"/>
            <family val="2"/>
            <charset val="238"/>
          </rPr>
          <t>wywołującym alarm w miejscu chronionego obiektu, bez stałego adresata alarmu</t>
        </r>
      </text>
    </comment>
    <comment ref="F32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23" authorId="0">
      <text>
        <r>
          <rPr>
            <b/>
            <sz val="8"/>
            <color indexed="81"/>
            <rFont val="Tahoma"/>
            <family val="2"/>
            <charset val="238"/>
          </rPr>
          <t>np. Policja, firma ochrony mienia</t>
        </r>
        <r>
          <rPr>
            <sz val="8"/>
            <color indexed="81"/>
            <rFont val="Tahoma"/>
            <family val="2"/>
            <charset val="238"/>
          </rPr>
          <t xml:space="preserve">
</t>
        </r>
      </text>
    </comment>
    <comment ref="F32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24" authorId="0">
      <text>
        <r>
          <rPr>
            <b/>
            <sz val="8"/>
            <color indexed="81"/>
            <rFont val="Tahoma"/>
            <family val="2"/>
            <charset val="238"/>
          </rPr>
          <t xml:space="preserve">np. Państwowa Straż Pożarna, zakładowa straż pożarna, portiernia, agencja ochrony mienia
</t>
        </r>
      </text>
    </comment>
    <comment ref="F32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2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26" authorId="0">
      <text>
        <r>
          <rPr>
            <b/>
            <sz val="8"/>
            <color indexed="81"/>
            <rFont val="Tahoma"/>
            <family val="2"/>
            <charset val="238"/>
          </rPr>
          <t>Sposoby uruchamiania instalacji oddymiającej: 
automatycznie - czujki; 
ręcznie - przyciski</t>
        </r>
      </text>
    </comment>
    <comment ref="C330" authorId="0">
      <text>
        <r>
          <rPr>
            <b/>
            <sz val="8"/>
            <color indexed="81"/>
            <rFont val="Tahoma"/>
            <family val="2"/>
            <charset val="238"/>
          </rPr>
          <t>wywołującym alarm w miejscu chronionego obiektu, bez stałego adresata alarmu</t>
        </r>
      </text>
    </comment>
    <comment ref="F33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32" authorId="0">
      <text>
        <r>
          <rPr>
            <b/>
            <sz val="8"/>
            <color indexed="81"/>
            <rFont val="Tahoma"/>
            <family val="2"/>
            <charset val="238"/>
          </rPr>
          <t>np. Policja, firma ochrony mienia</t>
        </r>
        <r>
          <rPr>
            <sz val="8"/>
            <color indexed="81"/>
            <rFont val="Tahoma"/>
            <family val="2"/>
            <charset val="238"/>
          </rPr>
          <t xml:space="preserve">
</t>
        </r>
      </text>
    </comment>
    <comment ref="F33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33" authorId="0">
      <text>
        <r>
          <rPr>
            <b/>
            <sz val="8"/>
            <color indexed="81"/>
            <rFont val="Tahoma"/>
            <family val="2"/>
            <charset val="238"/>
          </rPr>
          <t xml:space="preserve">np. Państwowa Straż Pożarna, zakładowa straż pożarna, portiernia, agencja ochrony mienia
</t>
        </r>
      </text>
    </comment>
    <comment ref="F33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3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35" authorId="0">
      <text>
        <r>
          <rPr>
            <b/>
            <sz val="8"/>
            <color indexed="81"/>
            <rFont val="Tahoma"/>
            <family val="2"/>
            <charset val="238"/>
          </rPr>
          <t>Sposoby uruchamiania instalacji oddymiającej: 
automatycznie - czujki; 
ręcznie - przyciski</t>
        </r>
      </text>
    </comment>
    <comment ref="C339" authorId="0">
      <text>
        <r>
          <rPr>
            <b/>
            <sz val="8"/>
            <color indexed="81"/>
            <rFont val="Tahoma"/>
            <family val="2"/>
            <charset val="238"/>
          </rPr>
          <t>wywołującym alarm w miejscu chronionego obiektu, bez stałego adresata alarmu</t>
        </r>
      </text>
    </comment>
    <comment ref="F34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41" authorId="0">
      <text>
        <r>
          <rPr>
            <b/>
            <sz val="8"/>
            <color indexed="81"/>
            <rFont val="Tahoma"/>
            <family val="2"/>
            <charset val="238"/>
          </rPr>
          <t>np. Policja, firma ochrony mienia</t>
        </r>
        <r>
          <rPr>
            <sz val="8"/>
            <color indexed="81"/>
            <rFont val="Tahoma"/>
            <family val="2"/>
            <charset val="238"/>
          </rPr>
          <t xml:space="preserve">
</t>
        </r>
      </text>
    </comment>
    <comment ref="F34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42" authorId="0">
      <text>
        <r>
          <rPr>
            <b/>
            <sz val="8"/>
            <color indexed="81"/>
            <rFont val="Tahoma"/>
            <family val="2"/>
            <charset val="238"/>
          </rPr>
          <t xml:space="preserve">np. Państwowa Straż Pożarna, zakładowa straż pożarna, portiernia, agencja ochrony mienia
</t>
        </r>
      </text>
    </comment>
    <comment ref="F34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4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44" authorId="0">
      <text>
        <r>
          <rPr>
            <b/>
            <sz val="8"/>
            <color indexed="81"/>
            <rFont val="Tahoma"/>
            <family val="2"/>
            <charset val="238"/>
          </rPr>
          <t>Sposoby uruchamiania instalacji oddymiającej: 
automatycznie - czujki; 
ręcznie - przyciski</t>
        </r>
      </text>
    </comment>
    <comment ref="C348" authorId="0">
      <text>
        <r>
          <rPr>
            <b/>
            <sz val="8"/>
            <color indexed="81"/>
            <rFont val="Tahoma"/>
            <family val="2"/>
            <charset val="238"/>
          </rPr>
          <t>wywołującym alarm w miejscu chronionego obiektu, bez stałego adresata alarmu</t>
        </r>
      </text>
    </comment>
    <comment ref="F34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50" authorId="0">
      <text>
        <r>
          <rPr>
            <b/>
            <sz val="8"/>
            <color indexed="81"/>
            <rFont val="Tahoma"/>
            <family val="2"/>
            <charset val="238"/>
          </rPr>
          <t>np. Policja, firma ochrony mienia</t>
        </r>
        <r>
          <rPr>
            <sz val="8"/>
            <color indexed="81"/>
            <rFont val="Tahoma"/>
            <family val="2"/>
            <charset val="238"/>
          </rPr>
          <t xml:space="preserve">
</t>
        </r>
      </text>
    </comment>
    <comment ref="F35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51" authorId="0">
      <text>
        <r>
          <rPr>
            <b/>
            <sz val="8"/>
            <color indexed="81"/>
            <rFont val="Tahoma"/>
            <family val="2"/>
            <charset val="238"/>
          </rPr>
          <t xml:space="preserve">np. Państwowa Straż Pożarna, zakładowa straż pożarna, portiernia, agencja ochrony mienia
</t>
        </r>
      </text>
    </comment>
    <comment ref="F35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5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53" authorId="0">
      <text>
        <r>
          <rPr>
            <b/>
            <sz val="8"/>
            <color indexed="81"/>
            <rFont val="Tahoma"/>
            <family val="2"/>
            <charset val="238"/>
          </rPr>
          <t>Sposoby uruchamiania instalacji oddymiającej: 
automatycznie - czujki; 
ręcznie - przyciski</t>
        </r>
      </text>
    </comment>
    <comment ref="C357" authorId="0">
      <text>
        <r>
          <rPr>
            <b/>
            <sz val="8"/>
            <color indexed="81"/>
            <rFont val="Tahoma"/>
            <family val="2"/>
            <charset val="238"/>
          </rPr>
          <t>wywołującym alarm w miejscu chronionego obiektu, bez stałego adresata alarmu</t>
        </r>
      </text>
    </comment>
    <comment ref="F35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59" authorId="0">
      <text>
        <r>
          <rPr>
            <b/>
            <sz val="8"/>
            <color indexed="81"/>
            <rFont val="Tahoma"/>
            <family val="2"/>
            <charset val="238"/>
          </rPr>
          <t>np. Policja, firma ochrony mienia</t>
        </r>
        <r>
          <rPr>
            <sz val="8"/>
            <color indexed="81"/>
            <rFont val="Tahoma"/>
            <family val="2"/>
            <charset val="238"/>
          </rPr>
          <t xml:space="preserve">
</t>
        </r>
      </text>
    </comment>
    <comment ref="F35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0" authorId="0">
      <text>
        <r>
          <rPr>
            <b/>
            <sz val="8"/>
            <color indexed="81"/>
            <rFont val="Tahoma"/>
            <family val="2"/>
            <charset val="238"/>
          </rPr>
          <t xml:space="preserve">np. Państwowa Straż Pożarna, zakładowa straż pożarna, portiernia, agencja ochrony mienia
</t>
        </r>
      </text>
    </comment>
    <comment ref="F36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62" authorId="0">
      <text>
        <r>
          <rPr>
            <b/>
            <sz val="8"/>
            <color indexed="81"/>
            <rFont val="Tahoma"/>
            <family val="2"/>
            <charset val="238"/>
          </rPr>
          <t>Sposoby uruchamiania instalacji oddymiającej: 
automatycznie - czujki; 
ręcznie - przyciski</t>
        </r>
      </text>
    </comment>
    <comment ref="C366" authorId="0">
      <text>
        <r>
          <rPr>
            <b/>
            <sz val="8"/>
            <color indexed="81"/>
            <rFont val="Tahoma"/>
            <family val="2"/>
            <charset val="238"/>
          </rPr>
          <t>wywołującym alarm w miejscu chronionego obiektu, bez stałego adresata alarmu</t>
        </r>
      </text>
    </comment>
    <comment ref="F36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68" authorId="0">
      <text>
        <r>
          <rPr>
            <b/>
            <sz val="8"/>
            <color indexed="81"/>
            <rFont val="Tahoma"/>
            <family val="2"/>
            <charset val="238"/>
          </rPr>
          <t>np. Policja, firma ochrony mienia</t>
        </r>
        <r>
          <rPr>
            <sz val="8"/>
            <color indexed="81"/>
            <rFont val="Tahoma"/>
            <family val="2"/>
            <charset val="238"/>
          </rPr>
          <t xml:space="preserve">
</t>
        </r>
      </text>
    </comment>
    <comment ref="F36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9" authorId="0">
      <text>
        <r>
          <rPr>
            <b/>
            <sz val="8"/>
            <color indexed="81"/>
            <rFont val="Tahoma"/>
            <family val="2"/>
            <charset val="238"/>
          </rPr>
          <t xml:space="preserve">np. Państwowa Straż Pożarna, zakładowa straż pożarna, portiernia, agencja ochrony mienia
</t>
        </r>
      </text>
    </comment>
    <comment ref="F36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71" authorId="0">
      <text>
        <r>
          <rPr>
            <b/>
            <sz val="8"/>
            <color indexed="81"/>
            <rFont val="Tahoma"/>
            <family val="2"/>
            <charset val="238"/>
          </rPr>
          <t>Sposoby uruchamiania instalacji oddymiającej: 
automatycznie - czujki; 
ręcznie - przyciski</t>
        </r>
      </text>
    </comment>
    <comment ref="C375" authorId="0">
      <text>
        <r>
          <rPr>
            <b/>
            <sz val="8"/>
            <color indexed="81"/>
            <rFont val="Tahoma"/>
            <family val="2"/>
            <charset val="238"/>
          </rPr>
          <t>wywołującym alarm w miejscu chronionego obiektu, bez stałego adresata alarmu</t>
        </r>
      </text>
    </comment>
    <comment ref="F37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77" authorId="0">
      <text>
        <r>
          <rPr>
            <b/>
            <sz val="8"/>
            <color indexed="81"/>
            <rFont val="Tahoma"/>
            <family val="2"/>
            <charset val="238"/>
          </rPr>
          <t>np. Policja, firma ochrony mienia</t>
        </r>
        <r>
          <rPr>
            <sz val="8"/>
            <color indexed="81"/>
            <rFont val="Tahoma"/>
            <family val="2"/>
            <charset val="238"/>
          </rPr>
          <t xml:space="preserve">
</t>
        </r>
      </text>
    </comment>
    <comment ref="F37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8" authorId="0">
      <text>
        <r>
          <rPr>
            <b/>
            <sz val="8"/>
            <color indexed="81"/>
            <rFont val="Tahoma"/>
            <family val="2"/>
            <charset val="238"/>
          </rPr>
          <t xml:space="preserve">np. Państwowa Straż Pożarna, zakładowa straż pożarna, portiernia, agencja ochrony mienia
</t>
        </r>
      </text>
    </comment>
    <comment ref="F37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80" authorId="0">
      <text>
        <r>
          <rPr>
            <b/>
            <sz val="8"/>
            <color indexed="81"/>
            <rFont val="Tahoma"/>
            <family val="2"/>
            <charset val="238"/>
          </rPr>
          <t>Sposoby uruchamiania instalacji oddymiającej: 
automatycznie - czujki; 
ręcznie - przyciski</t>
        </r>
      </text>
    </comment>
    <comment ref="C384" authorId="0">
      <text>
        <r>
          <rPr>
            <b/>
            <sz val="8"/>
            <color indexed="81"/>
            <rFont val="Tahoma"/>
            <family val="2"/>
            <charset val="238"/>
          </rPr>
          <t>wywołującym alarm w miejscu chronionego obiektu, bez stałego adresata alarmu</t>
        </r>
      </text>
    </comment>
    <comment ref="F38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86" authorId="0">
      <text>
        <r>
          <rPr>
            <b/>
            <sz val="8"/>
            <color indexed="81"/>
            <rFont val="Tahoma"/>
            <family val="2"/>
            <charset val="238"/>
          </rPr>
          <t>np. Policja, firma ochrony mienia</t>
        </r>
        <r>
          <rPr>
            <sz val="8"/>
            <color indexed="81"/>
            <rFont val="Tahoma"/>
            <family val="2"/>
            <charset val="238"/>
          </rPr>
          <t xml:space="preserve">
</t>
        </r>
      </text>
    </comment>
    <comment ref="F38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87" authorId="0">
      <text>
        <r>
          <rPr>
            <b/>
            <sz val="8"/>
            <color indexed="81"/>
            <rFont val="Tahoma"/>
            <family val="2"/>
            <charset val="238"/>
          </rPr>
          <t xml:space="preserve">np. Państwowa Straż Pożarna, zakładowa straż pożarna, portiernia, agencja ochrony mienia
</t>
        </r>
      </text>
    </comment>
    <comment ref="F38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8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89" authorId="0">
      <text>
        <r>
          <rPr>
            <b/>
            <sz val="8"/>
            <color indexed="81"/>
            <rFont val="Tahoma"/>
            <family val="2"/>
            <charset val="238"/>
          </rPr>
          <t>Sposoby uruchamiania instalacji oddymiającej: 
automatycznie - czujki; 
ręcznie - przyciski</t>
        </r>
      </text>
    </comment>
    <comment ref="C393" authorId="0">
      <text>
        <r>
          <rPr>
            <b/>
            <sz val="8"/>
            <color indexed="81"/>
            <rFont val="Tahoma"/>
            <family val="2"/>
            <charset val="238"/>
          </rPr>
          <t>wywołującym alarm w miejscu chronionego obiektu, bez stałego adresata alarmu</t>
        </r>
      </text>
    </comment>
    <comment ref="F39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95" authorId="0">
      <text>
        <r>
          <rPr>
            <b/>
            <sz val="8"/>
            <color indexed="81"/>
            <rFont val="Tahoma"/>
            <family val="2"/>
            <charset val="238"/>
          </rPr>
          <t>np. Policja, firma ochrony mienia</t>
        </r>
        <r>
          <rPr>
            <sz val="8"/>
            <color indexed="81"/>
            <rFont val="Tahoma"/>
            <family val="2"/>
            <charset val="238"/>
          </rPr>
          <t xml:space="preserve">
</t>
        </r>
      </text>
    </comment>
    <comment ref="F39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96" authorId="0">
      <text>
        <r>
          <rPr>
            <b/>
            <sz val="8"/>
            <color indexed="81"/>
            <rFont val="Tahoma"/>
            <family val="2"/>
            <charset val="238"/>
          </rPr>
          <t xml:space="preserve">np. Państwowa Straż Pożarna, zakładowa straż pożarna, portiernia, agencja ochrony mienia
</t>
        </r>
      </text>
    </comment>
    <comment ref="F39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9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98" authorId="0">
      <text>
        <r>
          <rPr>
            <b/>
            <sz val="8"/>
            <color indexed="81"/>
            <rFont val="Tahoma"/>
            <family val="2"/>
            <charset val="238"/>
          </rPr>
          <t>Sposoby uruchamiania instalacji oddymiającej: 
automatycznie - czujki; 
ręcznie - przyciski</t>
        </r>
      </text>
    </comment>
    <comment ref="C402" authorId="0">
      <text>
        <r>
          <rPr>
            <b/>
            <sz val="8"/>
            <color indexed="81"/>
            <rFont val="Tahoma"/>
            <family val="2"/>
            <charset val="238"/>
          </rPr>
          <t>wywołującym alarm w miejscu chronionego obiektu, bez stałego adresata alarmu</t>
        </r>
      </text>
    </comment>
    <comment ref="F40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04" authorId="0">
      <text>
        <r>
          <rPr>
            <b/>
            <sz val="8"/>
            <color indexed="81"/>
            <rFont val="Tahoma"/>
            <family val="2"/>
            <charset val="238"/>
          </rPr>
          <t>np. Policja, firma ochrony mienia</t>
        </r>
        <r>
          <rPr>
            <sz val="8"/>
            <color indexed="81"/>
            <rFont val="Tahoma"/>
            <family val="2"/>
            <charset val="238"/>
          </rPr>
          <t xml:space="preserve">
</t>
        </r>
      </text>
    </comment>
    <comment ref="F40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05" authorId="0">
      <text>
        <r>
          <rPr>
            <b/>
            <sz val="8"/>
            <color indexed="81"/>
            <rFont val="Tahoma"/>
            <family val="2"/>
            <charset val="238"/>
          </rPr>
          <t xml:space="preserve">np. Państwowa Straż Pożarna, zakładowa straż pożarna, portiernia, agencja ochrony mienia
</t>
        </r>
      </text>
    </comment>
    <comment ref="F40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0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07" authorId="0">
      <text>
        <r>
          <rPr>
            <b/>
            <sz val="8"/>
            <color indexed="81"/>
            <rFont val="Tahoma"/>
            <family val="2"/>
            <charset val="238"/>
          </rPr>
          <t>Sposoby uruchamiania instalacji oddymiającej: 
automatycznie - czujki; 
ręcznie - przyciski</t>
        </r>
      </text>
    </comment>
    <comment ref="C411" authorId="0">
      <text>
        <r>
          <rPr>
            <b/>
            <sz val="8"/>
            <color indexed="81"/>
            <rFont val="Tahoma"/>
            <family val="2"/>
            <charset val="238"/>
          </rPr>
          <t>wywołującym alarm w miejscu chronionego obiektu, bez stałego adresata alarmu</t>
        </r>
      </text>
    </comment>
    <comment ref="F41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13" authorId="0">
      <text>
        <r>
          <rPr>
            <b/>
            <sz val="8"/>
            <color indexed="81"/>
            <rFont val="Tahoma"/>
            <family val="2"/>
            <charset val="238"/>
          </rPr>
          <t>np. Policja, firma ochrony mienia</t>
        </r>
        <r>
          <rPr>
            <sz val="8"/>
            <color indexed="81"/>
            <rFont val="Tahoma"/>
            <family val="2"/>
            <charset val="238"/>
          </rPr>
          <t xml:space="preserve">
</t>
        </r>
      </text>
    </comment>
    <comment ref="F41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14" authorId="0">
      <text>
        <r>
          <rPr>
            <b/>
            <sz val="8"/>
            <color indexed="81"/>
            <rFont val="Tahoma"/>
            <family val="2"/>
            <charset val="238"/>
          </rPr>
          <t xml:space="preserve">np. Państwowa Straż Pożarna, zakładowa straż pożarna, portiernia, agencja ochrony mienia
</t>
        </r>
      </text>
    </comment>
    <comment ref="F41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1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16" authorId="0">
      <text>
        <r>
          <rPr>
            <b/>
            <sz val="8"/>
            <color indexed="81"/>
            <rFont val="Tahoma"/>
            <family val="2"/>
            <charset val="238"/>
          </rPr>
          <t>Sposoby uruchamiania instalacji oddymiającej: 
automatycznie - czujki; 
ręcznie - przyciski</t>
        </r>
      </text>
    </comment>
    <comment ref="C420" authorId="0">
      <text>
        <r>
          <rPr>
            <b/>
            <sz val="8"/>
            <color indexed="81"/>
            <rFont val="Tahoma"/>
            <family val="2"/>
            <charset val="238"/>
          </rPr>
          <t>wywołującym alarm w miejscu chronionego obiektu, bez stałego adresata alarmu</t>
        </r>
      </text>
    </comment>
    <comment ref="F42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22" authorId="0">
      <text>
        <r>
          <rPr>
            <b/>
            <sz val="8"/>
            <color indexed="81"/>
            <rFont val="Tahoma"/>
            <family val="2"/>
            <charset val="238"/>
          </rPr>
          <t>np. Policja, firma ochrony mienia</t>
        </r>
        <r>
          <rPr>
            <sz val="8"/>
            <color indexed="81"/>
            <rFont val="Tahoma"/>
            <family val="2"/>
            <charset val="238"/>
          </rPr>
          <t xml:space="preserve">
</t>
        </r>
      </text>
    </comment>
    <comment ref="F42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23" authorId="0">
      <text>
        <r>
          <rPr>
            <b/>
            <sz val="8"/>
            <color indexed="81"/>
            <rFont val="Tahoma"/>
            <family val="2"/>
            <charset val="238"/>
          </rPr>
          <t xml:space="preserve">np. Państwowa Straż Pożarna, zakładowa straż pożarna, portiernia, agencja ochrony mienia
</t>
        </r>
      </text>
    </comment>
    <comment ref="F42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2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25" authorId="0">
      <text>
        <r>
          <rPr>
            <b/>
            <sz val="8"/>
            <color indexed="81"/>
            <rFont val="Tahoma"/>
            <family val="2"/>
            <charset val="238"/>
          </rPr>
          <t>Sposoby uruchamiania instalacji oddymiającej: 
automatycznie - czujki; 
ręcznie - przyciski</t>
        </r>
      </text>
    </comment>
    <comment ref="C429" authorId="0">
      <text>
        <r>
          <rPr>
            <b/>
            <sz val="8"/>
            <color indexed="81"/>
            <rFont val="Tahoma"/>
            <family val="2"/>
            <charset val="238"/>
          </rPr>
          <t>wywołującym alarm w miejscu chronionego obiektu, bez stałego adresata alarmu</t>
        </r>
      </text>
    </comment>
    <comment ref="F43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31" authorId="0">
      <text>
        <r>
          <rPr>
            <b/>
            <sz val="8"/>
            <color indexed="81"/>
            <rFont val="Tahoma"/>
            <family val="2"/>
            <charset val="238"/>
          </rPr>
          <t>np. Policja, firma ochrony mienia</t>
        </r>
        <r>
          <rPr>
            <sz val="8"/>
            <color indexed="81"/>
            <rFont val="Tahoma"/>
            <family val="2"/>
            <charset val="238"/>
          </rPr>
          <t xml:space="preserve">
</t>
        </r>
      </text>
    </comment>
    <comment ref="F43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32" authorId="0">
      <text>
        <r>
          <rPr>
            <b/>
            <sz val="8"/>
            <color indexed="81"/>
            <rFont val="Tahoma"/>
            <family val="2"/>
            <charset val="238"/>
          </rPr>
          <t xml:space="preserve">np. Państwowa Straż Pożarna, zakładowa straż pożarna, portiernia, agencja ochrony mienia
</t>
        </r>
      </text>
    </comment>
    <comment ref="F43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3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34" authorId="0">
      <text>
        <r>
          <rPr>
            <b/>
            <sz val="8"/>
            <color indexed="81"/>
            <rFont val="Tahoma"/>
            <family val="2"/>
            <charset val="238"/>
          </rPr>
          <t>Sposoby uruchamiania instalacji oddymiającej: 
automatycznie - czujki; 
ręcznie - przyciski</t>
        </r>
      </text>
    </comment>
    <comment ref="C438" authorId="0">
      <text>
        <r>
          <rPr>
            <b/>
            <sz val="8"/>
            <color indexed="81"/>
            <rFont val="Tahoma"/>
            <family val="2"/>
            <charset val="238"/>
          </rPr>
          <t>wywołującym alarm w miejscu chronionego obiektu, bez stałego adresata alarmu</t>
        </r>
      </text>
    </comment>
    <comment ref="F43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40" authorId="0">
      <text>
        <r>
          <rPr>
            <b/>
            <sz val="8"/>
            <color indexed="81"/>
            <rFont val="Tahoma"/>
            <family val="2"/>
            <charset val="238"/>
          </rPr>
          <t>np. Policja, firma ochrony mienia</t>
        </r>
        <r>
          <rPr>
            <sz val="8"/>
            <color indexed="81"/>
            <rFont val="Tahoma"/>
            <family val="2"/>
            <charset val="238"/>
          </rPr>
          <t xml:space="preserve">
</t>
        </r>
      </text>
    </comment>
    <comment ref="F44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41" authorId="0">
      <text>
        <r>
          <rPr>
            <b/>
            <sz val="8"/>
            <color indexed="81"/>
            <rFont val="Tahoma"/>
            <family val="2"/>
            <charset val="238"/>
          </rPr>
          <t xml:space="preserve">np. Państwowa Straż Pożarna, zakładowa straż pożarna, portiernia, agencja ochrony mienia
</t>
        </r>
      </text>
    </comment>
    <comment ref="F44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4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43" authorId="0">
      <text>
        <r>
          <rPr>
            <b/>
            <sz val="8"/>
            <color indexed="81"/>
            <rFont val="Tahoma"/>
            <family val="2"/>
            <charset val="238"/>
          </rPr>
          <t>Sposoby uruchamiania instalacji oddymiającej: 
automatycznie - czujki; 
ręcznie - przyciski</t>
        </r>
      </text>
    </comment>
    <comment ref="C447" authorId="0">
      <text>
        <r>
          <rPr>
            <b/>
            <sz val="8"/>
            <color indexed="81"/>
            <rFont val="Tahoma"/>
            <family val="2"/>
            <charset val="238"/>
          </rPr>
          <t>wywołującym alarm w miejscu chronionego obiektu, bez stałego adresata alarmu</t>
        </r>
      </text>
    </comment>
    <comment ref="F44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49" authorId="0">
      <text>
        <r>
          <rPr>
            <b/>
            <sz val="8"/>
            <color indexed="81"/>
            <rFont val="Tahoma"/>
            <family val="2"/>
            <charset val="238"/>
          </rPr>
          <t>np. Policja, firma ochrony mienia</t>
        </r>
        <r>
          <rPr>
            <sz val="8"/>
            <color indexed="81"/>
            <rFont val="Tahoma"/>
            <family val="2"/>
            <charset val="238"/>
          </rPr>
          <t xml:space="preserve">
</t>
        </r>
      </text>
    </comment>
    <comment ref="F44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0" authorId="0">
      <text>
        <r>
          <rPr>
            <b/>
            <sz val="8"/>
            <color indexed="81"/>
            <rFont val="Tahoma"/>
            <family val="2"/>
            <charset val="238"/>
          </rPr>
          <t xml:space="preserve">np. Państwowa Straż Pożarna, zakładowa straż pożarna, portiernia, agencja ochrony mienia
</t>
        </r>
      </text>
    </comment>
    <comment ref="F45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52" authorId="0">
      <text>
        <r>
          <rPr>
            <b/>
            <sz val="8"/>
            <color indexed="81"/>
            <rFont val="Tahoma"/>
            <family val="2"/>
            <charset val="238"/>
          </rPr>
          <t>Sposoby uruchamiania instalacji oddymiającej: 
automatycznie - czujki; 
ręcznie - przyciski</t>
        </r>
      </text>
    </comment>
    <comment ref="C456" authorId="0">
      <text>
        <r>
          <rPr>
            <b/>
            <sz val="8"/>
            <color indexed="81"/>
            <rFont val="Tahoma"/>
            <family val="2"/>
            <charset val="238"/>
          </rPr>
          <t>wywołującym alarm w miejscu chronionego obiektu, bez stałego adresata alarmu</t>
        </r>
      </text>
    </comment>
    <comment ref="F45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58" authorId="0">
      <text>
        <r>
          <rPr>
            <b/>
            <sz val="8"/>
            <color indexed="81"/>
            <rFont val="Tahoma"/>
            <family val="2"/>
            <charset val="238"/>
          </rPr>
          <t>np. Policja, firma ochrony mienia</t>
        </r>
        <r>
          <rPr>
            <sz val="8"/>
            <color indexed="81"/>
            <rFont val="Tahoma"/>
            <family val="2"/>
            <charset val="238"/>
          </rPr>
          <t xml:space="preserve">
</t>
        </r>
      </text>
    </comment>
    <comment ref="F45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9" authorId="0">
      <text>
        <r>
          <rPr>
            <b/>
            <sz val="8"/>
            <color indexed="81"/>
            <rFont val="Tahoma"/>
            <family val="2"/>
            <charset val="238"/>
          </rPr>
          <t xml:space="preserve">np. Państwowa Straż Pożarna, zakładowa straż pożarna, portiernia, agencja ochrony mienia
</t>
        </r>
      </text>
    </comment>
    <comment ref="F45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61" authorId="0">
      <text>
        <r>
          <rPr>
            <b/>
            <sz val="8"/>
            <color indexed="81"/>
            <rFont val="Tahoma"/>
            <family val="2"/>
            <charset val="238"/>
          </rPr>
          <t>Sposoby uruchamiania instalacji oddymiającej: 
automatycznie - czujki; 
ręcznie - przyciski</t>
        </r>
      </text>
    </comment>
    <comment ref="C465" authorId="0">
      <text>
        <r>
          <rPr>
            <b/>
            <sz val="8"/>
            <color indexed="81"/>
            <rFont val="Tahoma"/>
            <family val="2"/>
            <charset val="238"/>
          </rPr>
          <t>wywołującym alarm w miejscu chronionego obiektu, bez stałego adresata alarmu</t>
        </r>
      </text>
    </comment>
    <comment ref="F46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67" authorId="0">
      <text>
        <r>
          <rPr>
            <b/>
            <sz val="8"/>
            <color indexed="81"/>
            <rFont val="Tahoma"/>
            <family val="2"/>
            <charset val="238"/>
          </rPr>
          <t>np. Policja, firma ochrony mienia</t>
        </r>
        <r>
          <rPr>
            <sz val="8"/>
            <color indexed="81"/>
            <rFont val="Tahoma"/>
            <family val="2"/>
            <charset val="238"/>
          </rPr>
          <t xml:space="preserve">
</t>
        </r>
      </text>
    </comment>
    <comment ref="F46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8" authorId="0">
      <text>
        <r>
          <rPr>
            <b/>
            <sz val="8"/>
            <color indexed="81"/>
            <rFont val="Tahoma"/>
            <family val="2"/>
            <charset val="238"/>
          </rPr>
          <t xml:space="preserve">np. Państwowa Straż Pożarna, zakładowa straż pożarna, portiernia, agencja ochrony mienia
</t>
        </r>
      </text>
    </comment>
    <comment ref="F46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70" authorId="0">
      <text>
        <r>
          <rPr>
            <b/>
            <sz val="8"/>
            <color indexed="81"/>
            <rFont val="Tahoma"/>
            <family val="2"/>
            <charset val="238"/>
          </rPr>
          <t>Sposoby uruchamiania instalacji oddymiającej: 
automatycznie - czujki; 
ręcznie - przyciski</t>
        </r>
      </text>
    </comment>
    <comment ref="C474" authorId="0">
      <text>
        <r>
          <rPr>
            <b/>
            <sz val="8"/>
            <color indexed="81"/>
            <rFont val="Tahoma"/>
            <family val="2"/>
            <charset val="238"/>
          </rPr>
          <t>wywołującym alarm w miejscu chronionego obiektu, bez stałego adresata alarmu</t>
        </r>
      </text>
    </comment>
    <comment ref="F47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76" authorId="0">
      <text>
        <r>
          <rPr>
            <b/>
            <sz val="8"/>
            <color indexed="81"/>
            <rFont val="Tahoma"/>
            <family val="2"/>
            <charset val="238"/>
          </rPr>
          <t>np. Policja, firma ochrony mienia</t>
        </r>
        <r>
          <rPr>
            <sz val="8"/>
            <color indexed="81"/>
            <rFont val="Tahoma"/>
            <family val="2"/>
            <charset val="238"/>
          </rPr>
          <t xml:space="preserve">
</t>
        </r>
      </text>
    </comment>
    <comment ref="F47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77" authorId="0">
      <text>
        <r>
          <rPr>
            <b/>
            <sz val="8"/>
            <color indexed="81"/>
            <rFont val="Tahoma"/>
            <family val="2"/>
            <charset val="238"/>
          </rPr>
          <t xml:space="preserve">np. Państwowa Straż Pożarna, zakładowa straż pożarna, portiernia, agencja ochrony mienia
</t>
        </r>
      </text>
    </comment>
    <comment ref="F47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7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79" authorId="0">
      <text>
        <r>
          <rPr>
            <b/>
            <sz val="8"/>
            <color indexed="81"/>
            <rFont val="Tahoma"/>
            <family val="2"/>
            <charset val="238"/>
          </rPr>
          <t>Sposoby uruchamiania instalacji oddymiającej: 
automatycznie - czujki; 
ręcznie - przyciski</t>
        </r>
      </text>
    </comment>
    <comment ref="C483" authorId="0">
      <text>
        <r>
          <rPr>
            <b/>
            <sz val="8"/>
            <color indexed="81"/>
            <rFont val="Tahoma"/>
            <family val="2"/>
            <charset val="238"/>
          </rPr>
          <t>wywołującym alarm w miejscu chronionego obiektu, bez stałego adresata alarmu</t>
        </r>
      </text>
    </comment>
    <comment ref="F48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85" authorId="0">
      <text>
        <r>
          <rPr>
            <b/>
            <sz val="8"/>
            <color indexed="81"/>
            <rFont val="Tahoma"/>
            <family val="2"/>
            <charset val="238"/>
          </rPr>
          <t>np. Policja, firma ochrony mienia</t>
        </r>
        <r>
          <rPr>
            <sz val="8"/>
            <color indexed="81"/>
            <rFont val="Tahoma"/>
            <family val="2"/>
            <charset val="238"/>
          </rPr>
          <t xml:space="preserve">
</t>
        </r>
      </text>
    </comment>
    <comment ref="F48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86" authorId="0">
      <text>
        <r>
          <rPr>
            <b/>
            <sz val="8"/>
            <color indexed="81"/>
            <rFont val="Tahoma"/>
            <family val="2"/>
            <charset val="238"/>
          </rPr>
          <t xml:space="preserve">np. Państwowa Straż Pożarna, zakładowa straż pożarna, portiernia, agencja ochrony mienia
</t>
        </r>
      </text>
    </comment>
    <comment ref="F48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8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88" authorId="0">
      <text>
        <r>
          <rPr>
            <b/>
            <sz val="8"/>
            <color indexed="81"/>
            <rFont val="Tahoma"/>
            <family val="2"/>
            <charset val="238"/>
          </rPr>
          <t>Sposoby uruchamiania instalacji oddymiającej: 
automatycznie - czujki; 
ręcznie - przyciski</t>
        </r>
      </text>
    </comment>
    <comment ref="C492" authorId="0">
      <text>
        <r>
          <rPr>
            <b/>
            <sz val="8"/>
            <color indexed="81"/>
            <rFont val="Tahoma"/>
            <family val="2"/>
            <charset val="238"/>
          </rPr>
          <t>wywołującym alarm w miejscu chronionego obiektu, bez stałego adresata alarmu</t>
        </r>
      </text>
    </comment>
    <comment ref="F49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94" authorId="0">
      <text>
        <r>
          <rPr>
            <b/>
            <sz val="8"/>
            <color indexed="81"/>
            <rFont val="Tahoma"/>
            <family val="2"/>
            <charset val="238"/>
          </rPr>
          <t>np. Policja, firma ochrony mienia</t>
        </r>
        <r>
          <rPr>
            <sz val="8"/>
            <color indexed="81"/>
            <rFont val="Tahoma"/>
            <family val="2"/>
            <charset val="238"/>
          </rPr>
          <t xml:space="preserve">
</t>
        </r>
      </text>
    </comment>
    <comment ref="F49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95" authorId="0">
      <text>
        <r>
          <rPr>
            <b/>
            <sz val="8"/>
            <color indexed="81"/>
            <rFont val="Tahoma"/>
            <family val="2"/>
            <charset val="238"/>
          </rPr>
          <t xml:space="preserve">np. Państwowa Straż Pożarna, zakładowa straż pożarna, portiernia, agencja ochrony mienia
</t>
        </r>
      </text>
    </comment>
    <comment ref="F49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9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97" authorId="0">
      <text>
        <r>
          <rPr>
            <b/>
            <sz val="8"/>
            <color indexed="81"/>
            <rFont val="Tahoma"/>
            <family val="2"/>
            <charset val="238"/>
          </rPr>
          <t>Sposoby uruchamiania instalacji oddymiającej: 
automatycznie - czujki; 
ręcznie - przyciski</t>
        </r>
      </text>
    </comment>
    <comment ref="C501" authorId="0">
      <text>
        <r>
          <rPr>
            <b/>
            <sz val="8"/>
            <color indexed="81"/>
            <rFont val="Tahoma"/>
            <family val="2"/>
            <charset val="238"/>
          </rPr>
          <t>wywołującym alarm w miejscu chronionego obiektu, bez stałego adresata alarmu</t>
        </r>
      </text>
    </comment>
    <comment ref="F50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03" authorId="0">
      <text>
        <r>
          <rPr>
            <b/>
            <sz val="8"/>
            <color indexed="81"/>
            <rFont val="Tahoma"/>
            <family val="2"/>
            <charset val="238"/>
          </rPr>
          <t>np. Policja, firma ochrony mienia</t>
        </r>
        <r>
          <rPr>
            <sz val="8"/>
            <color indexed="81"/>
            <rFont val="Tahoma"/>
            <family val="2"/>
            <charset val="238"/>
          </rPr>
          <t xml:space="preserve">
</t>
        </r>
      </text>
    </comment>
    <comment ref="F50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04" authorId="0">
      <text>
        <r>
          <rPr>
            <b/>
            <sz val="8"/>
            <color indexed="81"/>
            <rFont val="Tahoma"/>
            <family val="2"/>
            <charset val="238"/>
          </rPr>
          <t xml:space="preserve">np. Państwowa Straż Pożarna, zakładowa straż pożarna, portiernia, agencja ochrony mienia
</t>
        </r>
      </text>
    </comment>
    <comment ref="F50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0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06" authorId="0">
      <text>
        <r>
          <rPr>
            <b/>
            <sz val="8"/>
            <color indexed="81"/>
            <rFont val="Tahoma"/>
            <family val="2"/>
            <charset val="238"/>
          </rPr>
          <t>Sposoby uruchamiania instalacji oddymiającej: 
automatycznie - czujki; 
ręcznie - przyciski</t>
        </r>
      </text>
    </comment>
    <comment ref="C510" authorId="0">
      <text>
        <r>
          <rPr>
            <b/>
            <sz val="8"/>
            <color indexed="81"/>
            <rFont val="Tahoma"/>
            <family val="2"/>
            <charset val="238"/>
          </rPr>
          <t>wywołującym alarm w miejscu chronionego obiektu, bez stałego adresata alarmu</t>
        </r>
      </text>
    </comment>
    <comment ref="F51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12" authorId="0">
      <text>
        <r>
          <rPr>
            <b/>
            <sz val="8"/>
            <color indexed="81"/>
            <rFont val="Tahoma"/>
            <family val="2"/>
            <charset val="238"/>
          </rPr>
          <t>np. Policja, firma ochrony mienia</t>
        </r>
        <r>
          <rPr>
            <sz val="8"/>
            <color indexed="81"/>
            <rFont val="Tahoma"/>
            <family val="2"/>
            <charset val="238"/>
          </rPr>
          <t xml:space="preserve">
</t>
        </r>
      </text>
    </comment>
    <comment ref="F51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13" authorId="0">
      <text>
        <r>
          <rPr>
            <b/>
            <sz val="8"/>
            <color indexed="81"/>
            <rFont val="Tahoma"/>
            <family val="2"/>
            <charset val="238"/>
          </rPr>
          <t xml:space="preserve">np. Państwowa Straż Pożarna, zakładowa straż pożarna, portiernia, agencja ochrony mienia
</t>
        </r>
      </text>
    </comment>
    <comment ref="F51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1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15" authorId="0">
      <text>
        <r>
          <rPr>
            <b/>
            <sz val="8"/>
            <color indexed="81"/>
            <rFont val="Tahoma"/>
            <family val="2"/>
            <charset val="238"/>
          </rPr>
          <t>Sposoby uruchamiania instalacji oddymiającej: 
automatycznie - czujki; 
ręcznie - przyciski</t>
        </r>
      </text>
    </comment>
    <comment ref="C519" authorId="0">
      <text>
        <r>
          <rPr>
            <b/>
            <sz val="8"/>
            <color indexed="81"/>
            <rFont val="Tahoma"/>
            <family val="2"/>
            <charset val="238"/>
          </rPr>
          <t>wywołującym alarm w miejscu chronionego obiektu, bez stałego adresata alarmu</t>
        </r>
      </text>
    </comment>
    <comment ref="F52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21" authorId="0">
      <text>
        <r>
          <rPr>
            <b/>
            <sz val="8"/>
            <color indexed="81"/>
            <rFont val="Tahoma"/>
            <family val="2"/>
            <charset val="238"/>
          </rPr>
          <t>np. Policja, firma ochrony mienia</t>
        </r>
        <r>
          <rPr>
            <sz val="8"/>
            <color indexed="81"/>
            <rFont val="Tahoma"/>
            <family val="2"/>
            <charset val="238"/>
          </rPr>
          <t xml:space="preserve">
</t>
        </r>
      </text>
    </comment>
    <comment ref="F52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22" authorId="0">
      <text>
        <r>
          <rPr>
            <b/>
            <sz val="8"/>
            <color indexed="81"/>
            <rFont val="Tahoma"/>
            <family val="2"/>
            <charset val="238"/>
          </rPr>
          <t xml:space="preserve">np. Państwowa Straż Pożarna, zakładowa straż pożarna, portiernia, agencja ochrony mienia
</t>
        </r>
      </text>
    </comment>
    <comment ref="F52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2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24" authorId="0">
      <text>
        <r>
          <rPr>
            <b/>
            <sz val="8"/>
            <color indexed="81"/>
            <rFont val="Tahoma"/>
            <family val="2"/>
            <charset val="238"/>
          </rPr>
          <t>Sposoby uruchamiania instalacji oddymiającej: 
automatycznie - czujki; 
ręcznie - przyciski</t>
        </r>
      </text>
    </comment>
    <comment ref="C528" authorId="0">
      <text>
        <r>
          <rPr>
            <b/>
            <sz val="8"/>
            <color indexed="81"/>
            <rFont val="Tahoma"/>
            <family val="2"/>
            <charset val="238"/>
          </rPr>
          <t>wywołującym alarm w miejscu chronionego obiektu, bez stałego adresata alarmu</t>
        </r>
      </text>
    </comment>
    <comment ref="F52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30" authorId="0">
      <text>
        <r>
          <rPr>
            <b/>
            <sz val="8"/>
            <color indexed="81"/>
            <rFont val="Tahoma"/>
            <family val="2"/>
            <charset val="238"/>
          </rPr>
          <t>np. Policja, firma ochrony mienia</t>
        </r>
        <r>
          <rPr>
            <sz val="8"/>
            <color indexed="81"/>
            <rFont val="Tahoma"/>
            <family val="2"/>
            <charset val="238"/>
          </rPr>
          <t xml:space="preserve">
</t>
        </r>
      </text>
    </comment>
    <comment ref="F53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31" authorId="0">
      <text>
        <r>
          <rPr>
            <b/>
            <sz val="8"/>
            <color indexed="81"/>
            <rFont val="Tahoma"/>
            <family val="2"/>
            <charset val="238"/>
          </rPr>
          <t xml:space="preserve">np. Państwowa Straż Pożarna, zakładowa straż pożarna, portiernia, agencja ochrony mienia
</t>
        </r>
      </text>
    </comment>
    <comment ref="F53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3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33" authorId="0">
      <text>
        <r>
          <rPr>
            <b/>
            <sz val="8"/>
            <color indexed="81"/>
            <rFont val="Tahoma"/>
            <family val="2"/>
            <charset val="238"/>
          </rPr>
          <t>Sposoby uruchamiania instalacji oddymiającej: 
automatycznie - czujki; 
ręcznie - przyciski</t>
        </r>
      </text>
    </comment>
    <comment ref="C537" authorId="0">
      <text>
        <r>
          <rPr>
            <b/>
            <sz val="8"/>
            <color indexed="81"/>
            <rFont val="Tahoma"/>
            <family val="2"/>
            <charset val="238"/>
          </rPr>
          <t>wywołującym alarm w miejscu chronionego obiektu, bez stałego adresata alarmu</t>
        </r>
      </text>
    </comment>
    <comment ref="F53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39" authorId="0">
      <text>
        <r>
          <rPr>
            <b/>
            <sz val="8"/>
            <color indexed="81"/>
            <rFont val="Tahoma"/>
            <family val="2"/>
            <charset val="238"/>
          </rPr>
          <t>np. Policja, firma ochrony mienia</t>
        </r>
        <r>
          <rPr>
            <sz val="8"/>
            <color indexed="81"/>
            <rFont val="Tahoma"/>
            <family val="2"/>
            <charset val="238"/>
          </rPr>
          <t xml:space="preserve">
</t>
        </r>
      </text>
    </comment>
    <comment ref="F53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0" authorId="0">
      <text>
        <r>
          <rPr>
            <b/>
            <sz val="8"/>
            <color indexed="81"/>
            <rFont val="Tahoma"/>
            <family val="2"/>
            <charset val="238"/>
          </rPr>
          <t xml:space="preserve">np. Państwowa Straż Pożarna, zakładowa straż pożarna, portiernia, agencja ochrony mienia
</t>
        </r>
      </text>
    </comment>
    <comment ref="F54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42" authorId="0">
      <text>
        <r>
          <rPr>
            <b/>
            <sz val="8"/>
            <color indexed="81"/>
            <rFont val="Tahoma"/>
            <family val="2"/>
            <charset val="238"/>
          </rPr>
          <t>Sposoby uruchamiania instalacji oddymiającej: 
automatycznie - czujki; 
ręcznie - przyciski</t>
        </r>
      </text>
    </comment>
    <comment ref="C546" authorId="0">
      <text>
        <r>
          <rPr>
            <b/>
            <sz val="8"/>
            <color indexed="81"/>
            <rFont val="Tahoma"/>
            <family val="2"/>
            <charset val="238"/>
          </rPr>
          <t>wywołującym alarm w miejscu chronionego obiektu, bez stałego adresata alarmu</t>
        </r>
      </text>
    </comment>
    <comment ref="F54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48" authorId="0">
      <text>
        <r>
          <rPr>
            <b/>
            <sz val="8"/>
            <color indexed="81"/>
            <rFont val="Tahoma"/>
            <family val="2"/>
            <charset val="238"/>
          </rPr>
          <t>np. Policja, firma ochrony mienia</t>
        </r>
        <r>
          <rPr>
            <sz val="8"/>
            <color indexed="81"/>
            <rFont val="Tahoma"/>
            <family val="2"/>
            <charset val="238"/>
          </rPr>
          <t xml:space="preserve">
</t>
        </r>
      </text>
    </comment>
    <comment ref="F54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9" authorId="0">
      <text>
        <r>
          <rPr>
            <b/>
            <sz val="8"/>
            <color indexed="81"/>
            <rFont val="Tahoma"/>
            <family val="2"/>
            <charset val="238"/>
          </rPr>
          <t xml:space="preserve">np. Państwowa Straż Pożarna, zakładowa straż pożarna, portiernia, agencja ochrony mienia
</t>
        </r>
      </text>
    </comment>
    <comment ref="F54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51" authorId="0">
      <text>
        <r>
          <rPr>
            <b/>
            <sz val="8"/>
            <color indexed="81"/>
            <rFont val="Tahoma"/>
            <family val="2"/>
            <charset val="238"/>
          </rPr>
          <t>Sposoby uruchamiania instalacji oddymiającej: 
automatycznie - czujki; 
ręcznie - przyciski</t>
        </r>
      </text>
    </comment>
    <comment ref="C555" authorId="0">
      <text>
        <r>
          <rPr>
            <b/>
            <sz val="8"/>
            <color indexed="81"/>
            <rFont val="Tahoma"/>
            <family val="2"/>
            <charset val="238"/>
          </rPr>
          <t>wywołującym alarm w miejscu chronionego obiektu, bez stałego adresata alarmu</t>
        </r>
      </text>
    </comment>
    <comment ref="F55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57" authorId="0">
      <text>
        <r>
          <rPr>
            <b/>
            <sz val="8"/>
            <color indexed="81"/>
            <rFont val="Tahoma"/>
            <family val="2"/>
            <charset val="238"/>
          </rPr>
          <t>np. Policja, firma ochrony mienia</t>
        </r>
        <r>
          <rPr>
            <sz val="8"/>
            <color indexed="81"/>
            <rFont val="Tahoma"/>
            <family val="2"/>
            <charset val="238"/>
          </rPr>
          <t xml:space="preserve">
</t>
        </r>
      </text>
    </comment>
    <comment ref="F55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8" authorId="0">
      <text>
        <r>
          <rPr>
            <b/>
            <sz val="8"/>
            <color indexed="81"/>
            <rFont val="Tahoma"/>
            <family val="2"/>
            <charset val="238"/>
          </rPr>
          <t xml:space="preserve">np. Państwowa Straż Pożarna, zakładowa straż pożarna, portiernia, agencja ochrony mienia
</t>
        </r>
      </text>
    </comment>
    <comment ref="F55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60" authorId="0">
      <text>
        <r>
          <rPr>
            <b/>
            <sz val="8"/>
            <color indexed="81"/>
            <rFont val="Tahoma"/>
            <family val="2"/>
            <charset val="238"/>
          </rPr>
          <t>Sposoby uruchamiania instalacji oddymiającej: 
automatycznie - czujki; 
ręcznie - przyciski</t>
        </r>
      </text>
    </comment>
    <comment ref="C564" authorId="0">
      <text>
        <r>
          <rPr>
            <b/>
            <sz val="8"/>
            <color indexed="81"/>
            <rFont val="Tahoma"/>
            <family val="2"/>
            <charset val="238"/>
          </rPr>
          <t>wywołującym alarm w miejscu chronionego obiektu, bez stałego adresata alarmu</t>
        </r>
      </text>
    </comment>
    <comment ref="F56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66" authorId="0">
      <text>
        <r>
          <rPr>
            <b/>
            <sz val="8"/>
            <color indexed="81"/>
            <rFont val="Tahoma"/>
            <family val="2"/>
            <charset val="238"/>
          </rPr>
          <t>np. Policja, firma ochrony mienia</t>
        </r>
        <r>
          <rPr>
            <sz val="8"/>
            <color indexed="81"/>
            <rFont val="Tahoma"/>
            <family val="2"/>
            <charset val="238"/>
          </rPr>
          <t xml:space="preserve">
</t>
        </r>
      </text>
    </comment>
    <comment ref="F56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67" authorId="0">
      <text>
        <r>
          <rPr>
            <b/>
            <sz val="8"/>
            <color indexed="81"/>
            <rFont val="Tahoma"/>
            <family val="2"/>
            <charset val="238"/>
          </rPr>
          <t xml:space="preserve">np. Państwowa Straż Pożarna, zakładowa straż pożarna, portiernia, agencja ochrony mienia
</t>
        </r>
      </text>
    </comment>
    <comment ref="F56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6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69" authorId="0">
      <text>
        <r>
          <rPr>
            <b/>
            <sz val="8"/>
            <color indexed="81"/>
            <rFont val="Tahoma"/>
            <family val="2"/>
            <charset val="238"/>
          </rPr>
          <t>Sposoby uruchamiania instalacji oddymiającej: 
automatycznie - czujki; 
ręcznie - przyciski</t>
        </r>
      </text>
    </comment>
    <comment ref="C573" authorId="0">
      <text>
        <r>
          <rPr>
            <b/>
            <sz val="8"/>
            <color indexed="81"/>
            <rFont val="Tahoma"/>
            <family val="2"/>
            <charset val="238"/>
          </rPr>
          <t>wywołującym alarm w miejscu chronionego obiektu, bez stałego adresata alarmu</t>
        </r>
      </text>
    </comment>
    <comment ref="F57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75" authorId="0">
      <text>
        <r>
          <rPr>
            <b/>
            <sz val="8"/>
            <color indexed="81"/>
            <rFont val="Tahoma"/>
            <family val="2"/>
            <charset val="238"/>
          </rPr>
          <t>np. Policja, firma ochrony mienia</t>
        </r>
        <r>
          <rPr>
            <sz val="8"/>
            <color indexed="81"/>
            <rFont val="Tahoma"/>
            <family val="2"/>
            <charset val="238"/>
          </rPr>
          <t xml:space="preserve">
</t>
        </r>
      </text>
    </comment>
    <comment ref="F57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76" authorId="0">
      <text>
        <r>
          <rPr>
            <b/>
            <sz val="8"/>
            <color indexed="81"/>
            <rFont val="Tahoma"/>
            <family val="2"/>
            <charset val="238"/>
          </rPr>
          <t xml:space="preserve">np. Państwowa Straż Pożarna, zakładowa straż pożarna, portiernia, agencja ochrony mienia
</t>
        </r>
      </text>
    </comment>
    <comment ref="F57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7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78" authorId="0">
      <text>
        <r>
          <rPr>
            <b/>
            <sz val="8"/>
            <color indexed="81"/>
            <rFont val="Tahoma"/>
            <family val="2"/>
            <charset val="238"/>
          </rPr>
          <t>Sposoby uruchamiania instalacji oddymiającej: 
automatycznie - czujki; 
ręcznie - przyciski</t>
        </r>
      </text>
    </comment>
    <comment ref="C582" authorId="0">
      <text>
        <r>
          <rPr>
            <b/>
            <sz val="8"/>
            <color indexed="81"/>
            <rFont val="Tahoma"/>
            <family val="2"/>
            <charset val="238"/>
          </rPr>
          <t>wywołującym alarm w miejscu chronionego obiektu, bez stałego adresata alarmu</t>
        </r>
      </text>
    </comment>
    <comment ref="F58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84" authorId="0">
      <text>
        <r>
          <rPr>
            <b/>
            <sz val="8"/>
            <color indexed="81"/>
            <rFont val="Tahoma"/>
            <family val="2"/>
            <charset val="238"/>
          </rPr>
          <t>np. Policja, firma ochrony mienia</t>
        </r>
        <r>
          <rPr>
            <sz val="8"/>
            <color indexed="81"/>
            <rFont val="Tahoma"/>
            <family val="2"/>
            <charset val="238"/>
          </rPr>
          <t xml:space="preserve">
</t>
        </r>
      </text>
    </comment>
    <comment ref="F58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85" authorId="0">
      <text>
        <r>
          <rPr>
            <b/>
            <sz val="8"/>
            <color indexed="81"/>
            <rFont val="Tahoma"/>
            <family val="2"/>
            <charset val="238"/>
          </rPr>
          <t xml:space="preserve">np. Państwowa Straż Pożarna, zakładowa straż pożarna, portiernia, agencja ochrony mienia
</t>
        </r>
      </text>
    </comment>
    <comment ref="F58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8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87" authorId="0">
      <text>
        <r>
          <rPr>
            <b/>
            <sz val="8"/>
            <color indexed="81"/>
            <rFont val="Tahoma"/>
            <family val="2"/>
            <charset val="238"/>
          </rPr>
          <t>Sposoby uruchamiania instalacji oddymiającej: 
automatycznie - czujki; 
ręcznie - przyciski</t>
        </r>
      </text>
    </comment>
    <comment ref="C591" authorId="0">
      <text>
        <r>
          <rPr>
            <b/>
            <sz val="8"/>
            <color indexed="81"/>
            <rFont val="Tahoma"/>
            <family val="2"/>
            <charset val="238"/>
          </rPr>
          <t>wywołującym alarm w miejscu chronionego obiektu, bez stałego adresata alarmu</t>
        </r>
      </text>
    </comment>
    <comment ref="F59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93" authorId="0">
      <text>
        <r>
          <rPr>
            <b/>
            <sz val="8"/>
            <color indexed="81"/>
            <rFont val="Tahoma"/>
            <family val="2"/>
            <charset val="238"/>
          </rPr>
          <t>np. Policja, firma ochrony mienia</t>
        </r>
        <r>
          <rPr>
            <sz val="8"/>
            <color indexed="81"/>
            <rFont val="Tahoma"/>
            <family val="2"/>
            <charset val="238"/>
          </rPr>
          <t xml:space="preserve">
</t>
        </r>
      </text>
    </comment>
    <comment ref="F59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94" authorId="0">
      <text>
        <r>
          <rPr>
            <b/>
            <sz val="8"/>
            <color indexed="81"/>
            <rFont val="Tahoma"/>
            <family val="2"/>
            <charset val="238"/>
          </rPr>
          <t xml:space="preserve">np. Państwowa Straż Pożarna, zakładowa straż pożarna, portiernia, agencja ochrony mienia
</t>
        </r>
      </text>
    </comment>
    <comment ref="F59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9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96" authorId="0">
      <text>
        <r>
          <rPr>
            <b/>
            <sz val="8"/>
            <color indexed="81"/>
            <rFont val="Tahoma"/>
            <family val="2"/>
            <charset val="238"/>
          </rPr>
          <t>Sposoby uruchamiania instalacji oddymiającej: 
automatycznie - czujki; 
ręcznie - przyciski</t>
        </r>
      </text>
    </comment>
    <comment ref="C600" authorId="0">
      <text>
        <r>
          <rPr>
            <b/>
            <sz val="8"/>
            <color indexed="81"/>
            <rFont val="Tahoma"/>
            <family val="2"/>
            <charset val="238"/>
          </rPr>
          <t>wywołującym alarm w miejscu chronionego obiektu, bez stałego adresata alarmu</t>
        </r>
      </text>
    </comment>
    <comment ref="F60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02" authorId="0">
      <text>
        <r>
          <rPr>
            <b/>
            <sz val="8"/>
            <color indexed="81"/>
            <rFont val="Tahoma"/>
            <family val="2"/>
            <charset val="238"/>
          </rPr>
          <t>np. Policja, firma ochrony mienia</t>
        </r>
        <r>
          <rPr>
            <sz val="8"/>
            <color indexed="81"/>
            <rFont val="Tahoma"/>
            <family val="2"/>
            <charset val="238"/>
          </rPr>
          <t xml:space="preserve">
</t>
        </r>
      </text>
    </comment>
    <comment ref="F60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03" authorId="0">
      <text>
        <r>
          <rPr>
            <b/>
            <sz val="8"/>
            <color indexed="81"/>
            <rFont val="Tahoma"/>
            <family val="2"/>
            <charset val="238"/>
          </rPr>
          <t xml:space="preserve">np. Państwowa Straż Pożarna, zakładowa straż pożarna, portiernia, agencja ochrony mienia
</t>
        </r>
      </text>
    </comment>
    <comment ref="F60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0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05" authorId="0">
      <text>
        <r>
          <rPr>
            <b/>
            <sz val="8"/>
            <color indexed="81"/>
            <rFont val="Tahoma"/>
            <family val="2"/>
            <charset val="238"/>
          </rPr>
          <t>Sposoby uruchamiania instalacji oddymiającej: 
automatycznie - czujki; 
ręcznie - przyciski</t>
        </r>
      </text>
    </comment>
    <comment ref="C609" authorId="0">
      <text>
        <r>
          <rPr>
            <b/>
            <sz val="8"/>
            <color indexed="81"/>
            <rFont val="Tahoma"/>
            <family val="2"/>
            <charset val="238"/>
          </rPr>
          <t>wywołującym alarm w miejscu chronionego obiektu, bez stałego adresata alarmu</t>
        </r>
      </text>
    </comment>
    <comment ref="F61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11" authorId="0">
      <text>
        <r>
          <rPr>
            <b/>
            <sz val="8"/>
            <color indexed="81"/>
            <rFont val="Tahoma"/>
            <family val="2"/>
            <charset val="238"/>
          </rPr>
          <t>np. Policja, firma ochrony mienia</t>
        </r>
        <r>
          <rPr>
            <sz val="8"/>
            <color indexed="81"/>
            <rFont val="Tahoma"/>
            <family val="2"/>
            <charset val="238"/>
          </rPr>
          <t xml:space="preserve">
</t>
        </r>
      </text>
    </comment>
    <comment ref="F61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12" authorId="0">
      <text>
        <r>
          <rPr>
            <b/>
            <sz val="8"/>
            <color indexed="81"/>
            <rFont val="Tahoma"/>
            <family val="2"/>
            <charset val="238"/>
          </rPr>
          <t xml:space="preserve">np. Państwowa Straż Pożarna, zakładowa straż pożarna, portiernia, agencja ochrony mienia
</t>
        </r>
      </text>
    </comment>
    <comment ref="F61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1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14" authorId="0">
      <text>
        <r>
          <rPr>
            <b/>
            <sz val="8"/>
            <color indexed="81"/>
            <rFont val="Tahoma"/>
            <family val="2"/>
            <charset val="238"/>
          </rPr>
          <t>Sposoby uruchamiania instalacji oddymiającej: 
automatycznie - czujki; 
ręcznie - przyciski</t>
        </r>
      </text>
    </comment>
    <comment ref="C618" authorId="0">
      <text>
        <r>
          <rPr>
            <b/>
            <sz val="8"/>
            <color indexed="81"/>
            <rFont val="Tahoma"/>
            <family val="2"/>
            <charset val="238"/>
          </rPr>
          <t>wywołującym alarm w miejscu chronionego obiektu, bez stałego adresata alarmu</t>
        </r>
      </text>
    </comment>
    <comment ref="F61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20" authorId="0">
      <text>
        <r>
          <rPr>
            <b/>
            <sz val="8"/>
            <color indexed="81"/>
            <rFont val="Tahoma"/>
            <family val="2"/>
            <charset val="238"/>
          </rPr>
          <t>np. Policja, firma ochrony mienia</t>
        </r>
        <r>
          <rPr>
            <sz val="8"/>
            <color indexed="81"/>
            <rFont val="Tahoma"/>
            <family val="2"/>
            <charset val="238"/>
          </rPr>
          <t xml:space="preserve">
</t>
        </r>
      </text>
    </comment>
    <comment ref="F62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21" authorId="0">
      <text>
        <r>
          <rPr>
            <b/>
            <sz val="8"/>
            <color indexed="81"/>
            <rFont val="Tahoma"/>
            <family val="2"/>
            <charset val="238"/>
          </rPr>
          <t xml:space="preserve">np. Państwowa Straż Pożarna, zakładowa straż pożarna, portiernia, agencja ochrony mienia
</t>
        </r>
      </text>
    </comment>
    <comment ref="F62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2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23" authorId="0">
      <text>
        <r>
          <rPr>
            <b/>
            <sz val="8"/>
            <color indexed="81"/>
            <rFont val="Tahoma"/>
            <family val="2"/>
            <charset val="238"/>
          </rPr>
          <t>Sposoby uruchamiania instalacji oddymiającej: 
automatycznie - czujki; 
ręcznie - przyciski</t>
        </r>
      </text>
    </comment>
    <comment ref="C627" authorId="0">
      <text>
        <r>
          <rPr>
            <b/>
            <sz val="8"/>
            <color indexed="81"/>
            <rFont val="Tahoma"/>
            <family val="2"/>
            <charset val="238"/>
          </rPr>
          <t>wywołującym alarm w miejscu chronionego obiektu, bez stałego adresata alarmu</t>
        </r>
      </text>
    </comment>
    <comment ref="F62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29" authorId="0">
      <text>
        <r>
          <rPr>
            <b/>
            <sz val="8"/>
            <color indexed="81"/>
            <rFont val="Tahoma"/>
            <family val="2"/>
            <charset val="238"/>
          </rPr>
          <t>np. Policja, firma ochrony mienia</t>
        </r>
        <r>
          <rPr>
            <sz val="8"/>
            <color indexed="81"/>
            <rFont val="Tahoma"/>
            <family val="2"/>
            <charset val="238"/>
          </rPr>
          <t xml:space="preserve">
</t>
        </r>
      </text>
    </comment>
    <comment ref="F62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30" authorId="0">
      <text>
        <r>
          <rPr>
            <b/>
            <sz val="8"/>
            <color indexed="81"/>
            <rFont val="Tahoma"/>
            <family val="2"/>
            <charset val="238"/>
          </rPr>
          <t xml:space="preserve">np. Państwowa Straż Pożarna, zakładowa straż pożarna, portiernia, agencja ochrony mienia
</t>
        </r>
      </text>
    </comment>
    <comment ref="F63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3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32" authorId="0">
      <text>
        <r>
          <rPr>
            <b/>
            <sz val="8"/>
            <color indexed="81"/>
            <rFont val="Tahoma"/>
            <family val="2"/>
            <charset val="238"/>
          </rPr>
          <t>Sposoby uruchamiania instalacji oddymiającej: 
automatycznie - czujki; 
ręcznie - przyciski</t>
        </r>
      </text>
    </comment>
    <comment ref="C636" authorId="0">
      <text>
        <r>
          <rPr>
            <b/>
            <sz val="8"/>
            <color indexed="81"/>
            <rFont val="Tahoma"/>
            <family val="2"/>
            <charset val="238"/>
          </rPr>
          <t>wywołującym alarm w miejscu chronionego obiektu, bez stałego adresata alarmu</t>
        </r>
      </text>
    </comment>
    <comment ref="F63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38" authorId="0">
      <text>
        <r>
          <rPr>
            <b/>
            <sz val="8"/>
            <color indexed="81"/>
            <rFont val="Tahoma"/>
            <family val="2"/>
            <charset val="238"/>
          </rPr>
          <t>np. Policja, firma ochrony mienia</t>
        </r>
        <r>
          <rPr>
            <sz val="8"/>
            <color indexed="81"/>
            <rFont val="Tahoma"/>
            <family val="2"/>
            <charset val="238"/>
          </rPr>
          <t xml:space="preserve">
</t>
        </r>
      </text>
    </comment>
    <comment ref="F63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39" authorId="0">
      <text>
        <r>
          <rPr>
            <b/>
            <sz val="8"/>
            <color indexed="81"/>
            <rFont val="Tahoma"/>
            <family val="2"/>
            <charset val="238"/>
          </rPr>
          <t xml:space="preserve">np. Państwowa Straż Pożarna, zakładowa straż pożarna, portiernia, agencja ochrony mienia
</t>
        </r>
      </text>
    </comment>
    <comment ref="F63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4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41" authorId="0">
      <text>
        <r>
          <rPr>
            <b/>
            <sz val="8"/>
            <color indexed="81"/>
            <rFont val="Tahoma"/>
            <family val="2"/>
            <charset val="238"/>
          </rPr>
          <t>Sposoby uruchamiania instalacji oddymiającej: 
automatycznie - czujki; 
ręcznie - przyciski</t>
        </r>
      </text>
    </comment>
    <comment ref="C645" authorId="0">
      <text>
        <r>
          <rPr>
            <b/>
            <sz val="8"/>
            <color indexed="81"/>
            <rFont val="Tahoma"/>
            <family val="2"/>
            <charset val="238"/>
          </rPr>
          <t>wywołującym alarm w miejscu chronionego obiektu, bez stałego adresata alarmu</t>
        </r>
      </text>
    </comment>
    <comment ref="F64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47" authorId="0">
      <text>
        <r>
          <rPr>
            <b/>
            <sz val="8"/>
            <color indexed="81"/>
            <rFont val="Tahoma"/>
            <family val="2"/>
            <charset val="238"/>
          </rPr>
          <t>np. Policja, firma ochrony mienia</t>
        </r>
        <r>
          <rPr>
            <sz val="8"/>
            <color indexed="81"/>
            <rFont val="Tahoma"/>
            <family val="2"/>
            <charset val="238"/>
          </rPr>
          <t xml:space="preserve">
</t>
        </r>
      </text>
    </comment>
    <comment ref="F64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48" authorId="0">
      <text>
        <r>
          <rPr>
            <b/>
            <sz val="8"/>
            <color indexed="81"/>
            <rFont val="Tahoma"/>
            <family val="2"/>
            <charset val="238"/>
          </rPr>
          <t xml:space="preserve">np. Państwowa Straż Pożarna, zakładowa straż pożarna, portiernia, agencja ochrony mienia
</t>
        </r>
      </text>
    </comment>
    <comment ref="F64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4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50" authorId="0">
      <text>
        <r>
          <rPr>
            <b/>
            <sz val="8"/>
            <color indexed="81"/>
            <rFont val="Tahoma"/>
            <family val="2"/>
            <charset val="238"/>
          </rPr>
          <t>Sposoby uruchamiania instalacji oddymiającej: 
automatycznie - czujki; 
ręcznie - przyciski</t>
        </r>
      </text>
    </comment>
    <comment ref="C654" authorId="0">
      <text>
        <r>
          <rPr>
            <b/>
            <sz val="8"/>
            <color indexed="81"/>
            <rFont val="Tahoma"/>
            <family val="2"/>
            <charset val="238"/>
          </rPr>
          <t>wywołującym alarm w miejscu chronionego obiektu, bez stałego adresata alarmu</t>
        </r>
      </text>
    </comment>
    <comment ref="F65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56" authorId="0">
      <text>
        <r>
          <rPr>
            <b/>
            <sz val="8"/>
            <color indexed="81"/>
            <rFont val="Tahoma"/>
            <family val="2"/>
            <charset val="238"/>
          </rPr>
          <t>np. Policja, firma ochrony mienia</t>
        </r>
        <r>
          <rPr>
            <sz val="8"/>
            <color indexed="81"/>
            <rFont val="Tahoma"/>
            <family val="2"/>
            <charset val="238"/>
          </rPr>
          <t xml:space="preserve">
</t>
        </r>
      </text>
    </comment>
    <comment ref="F65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57" authorId="0">
      <text>
        <r>
          <rPr>
            <b/>
            <sz val="8"/>
            <color indexed="81"/>
            <rFont val="Tahoma"/>
            <family val="2"/>
            <charset val="238"/>
          </rPr>
          <t xml:space="preserve">np. Państwowa Straż Pożarna, zakładowa straż pożarna, portiernia, agencja ochrony mienia
</t>
        </r>
      </text>
    </comment>
    <comment ref="F65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5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59" authorId="0">
      <text>
        <r>
          <rPr>
            <b/>
            <sz val="8"/>
            <color indexed="81"/>
            <rFont val="Tahoma"/>
            <family val="2"/>
            <charset val="238"/>
          </rPr>
          <t>Sposoby uruchamiania instalacji oddymiającej: 
automatycznie - czujki; 
ręcznie - przyciski</t>
        </r>
      </text>
    </comment>
    <comment ref="C663" authorId="0">
      <text>
        <r>
          <rPr>
            <b/>
            <sz val="8"/>
            <color indexed="81"/>
            <rFont val="Tahoma"/>
            <family val="2"/>
            <charset val="238"/>
          </rPr>
          <t>wywołującym alarm w miejscu chronionego obiektu, bez stałego adresata alarmu</t>
        </r>
      </text>
    </comment>
    <comment ref="F66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65" authorId="0">
      <text>
        <r>
          <rPr>
            <b/>
            <sz val="8"/>
            <color indexed="81"/>
            <rFont val="Tahoma"/>
            <family val="2"/>
            <charset val="238"/>
          </rPr>
          <t>np. Policja, firma ochrony mienia</t>
        </r>
        <r>
          <rPr>
            <sz val="8"/>
            <color indexed="81"/>
            <rFont val="Tahoma"/>
            <family val="2"/>
            <charset val="238"/>
          </rPr>
          <t xml:space="preserve">
</t>
        </r>
      </text>
    </comment>
    <comment ref="F66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66" authorId="0">
      <text>
        <r>
          <rPr>
            <b/>
            <sz val="8"/>
            <color indexed="81"/>
            <rFont val="Tahoma"/>
            <family val="2"/>
            <charset val="238"/>
          </rPr>
          <t xml:space="preserve">np. Państwowa Straż Pożarna, zakładowa straż pożarna, portiernia, agencja ochrony mienia
</t>
        </r>
      </text>
    </comment>
    <comment ref="F66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6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68" authorId="0">
      <text>
        <r>
          <rPr>
            <b/>
            <sz val="8"/>
            <color indexed="81"/>
            <rFont val="Tahoma"/>
            <family val="2"/>
            <charset val="238"/>
          </rPr>
          <t>Sposoby uruchamiania instalacji oddymiającej: 
automatycznie - czujki; 
ręcznie - przyciski</t>
        </r>
      </text>
    </comment>
    <comment ref="C672" authorId="0">
      <text>
        <r>
          <rPr>
            <b/>
            <sz val="8"/>
            <color indexed="81"/>
            <rFont val="Tahoma"/>
            <family val="2"/>
            <charset val="238"/>
          </rPr>
          <t>wywołującym alarm w miejscu chronionego obiektu, bez stałego adresata alarmu</t>
        </r>
      </text>
    </comment>
    <comment ref="F67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74" authorId="0">
      <text>
        <r>
          <rPr>
            <b/>
            <sz val="8"/>
            <color indexed="81"/>
            <rFont val="Tahoma"/>
            <family val="2"/>
            <charset val="238"/>
          </rPr>
          <t>np. Policja, firma ochrony mienia</t>
        </r>
        <r>
          <rPr>
            <sz val="8"/>
            <color indexed="81"/>
            <rFont val="Tahoma"/>
            <family val="2"/>
            <charset val="238"/>
          </rPr>
          <t xml:space="preserve">
</t>
        </r>
      </text>
    </comment>
    <comment ref="F67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75" authorId="0">
      <text>
        <r>
          <rPr>
            <b/>
            <sz val="8"/>
            <color indexed="81"/>
            <rFont val="Tahoma"/>
            <family val="2"/>
            <charset val="238"/>
          </rPr>
          <t xml:space="preserve">np. Państwowa Straż Pożarna, zakładowa straż pożarna, portiernia, agencja ochrony mienia
</t>
        </r>
      </text>
    </comment>
    <comment ref="F67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7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77" authorId="0">
      <text>
        <r>
          <rPr>
            <b/>
            <sz val="8"/>
            <color indexed="81"/>
            <rFont val="Tahoma"/>
            <family val="2"/>
            <charset val="238"/>
          </rPr>
          <t>Sposoby uruchamiania instalacji oddymiającej: 
automatycznie - czujki; 
ręcznie - przyciski</t>
        </r>
      </text>
    </comment>
    <comment ref="C681" authorId="0">
      <text>
        <r>
          <rPr>
            <b/>
            <sz val="8"/>
            <color indexed="81"/>
            <rFont val="Tahoma"/>
            <family val="2"/>
            <charset val="238"/>
          </rPr>
          <t>wywołującym alarm w miejscu chronionego obiektu, bez stałego adresata alarmu</t>
        </r>
      </text>
    </comment>
    <comment ref="F68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83" authorId="0">
      <text>
        <r>
          <rPr>
            <b/>
            <sz val="8"/>
            <color indexed="81"/>
            <rFont val="Tahoma"/>
            <family val="2"/>
            <charset val="238"/>
          </rPr>
          <t>np. Policja, firma ochrony mienia</t>
        </r>
        <r>
          <rPr>
            <sz val="8"/>
            <color indexed="81"/>
            <rFont val="Tahoma"/>
            <family val="2"/>
            <charset val="238"/>
          </rPr>
          <t xml:space="preserve">
</t>
        </r>
      </text>
    </comment>
    <comment ref="F68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84" authorId="0">
      <text>
        <r>
          <rPr>
            <b/>
            <sz val="8"/>
            <color indexed="81"/>
            <rFont val="Tahoma"/>
            <family val="2"/>
            <charset val="238"/>
          </rPr>
          <t xml:space="preserve">np. Państwowa Straż Pożarna, zakładowa straż pożarna, portiernia, agencja ochrony mienia
</t>
        </r>
      </text>
    </comment>
    <comment ref="F68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8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86" authorId="0">
      <text>
        <r>
          <rPr>
            <b/>
            <sz val="8"/>
            <color indexed="81"/>
            <rFont val="Tahoma"/>
            <family val="2"/>
            <charset val="238"/>
          </rPr>
          <t>Sposoby uruchamiania instalacji oddymiającej: 
automatycznie - czujki; 
ręcznie - przyciski</t>
        </r>
      </text>
    </comment>
    <comment ref="C690" authorId="0">
      <text>
        <r>
          <rPr>
            <b/>
            <sz val="8"/>
            <color indexed="81"/>
            <rFont val="Tahoma"/>
            <family val="2"/>
            <charset val="238"/>
          </rPr>
          <t>wywołującym alarm w miejscu chronionego obiektu, bez stałego adresata alarmu</t>
        </r>
      </text>
    </comment>
    <comment ref="F69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92" authorId="0">
      <text>
        <r>
          <rPr>
            <b/>
            <sz val="8"/>
            <color indexed="81"/>
            <rFont val="Tahoma"/>
            <family val="2"/>
            <charset val="238"/>
          </rPr>
          <t>np. Policja, firma ochrony mienia</t>
        </r>
        <r>
          <rPr>
            <sz val="8"/>
            <color indexed="81"/>
            <rFont val="Tahoma"/>
            <family val="2"/>
            <charset val="238"/>
          </rPr>
          <t xml:space="preserve">
</t>
        </r>
      </text>
    </comment>
    <comment ref="F69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93" authorId="0">
      <text>
        <r>
          <rPr>
            <b/>
            <sz val="8"/>
            <color indexed="81"/>
            <rFont val="Tahoma"/>
            <family val="2"/>
            <charset val="238"/>
          </rPr>
          <t xml:space="preserve">np. Państwowa Straż Pożarna, zakładowa straż pożarna, portiernia, agencja ochrony mienia
</t>
        </r>
      </text>
    </comment>
    <comment ref="F69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9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95" authorId="0">
      <text>
        <r>
          <rPr>
            <b/>
            <sz val="8"/>
            <color indexed="81"/>
            <rFont val="Tahoma"/>
            <family val="2"/>
            <charset val="238"/>
          </rPr>
          <t>Sposoby uruchamiania instalacji oddymiającej: 
automatycznie - czujki; 
ręcznie - przyciski</t>
        </r>
      </text>
    </comment>
    <comment ref="C699" authorId="0">
      <text>
        <r>
          <rPr>
            <b/>
            <sz val="8"/>
            <color indexed="81"/>
            <rFont val="Tahoma"/>
            <family val="2"/>
            <charset val="238"/>
          </rPr>
          <t>wywołującym alarm w miejscu chronionego obiektu, bez stałego adresata alarmu</t>
        </r>
      </text>
    </comment>
    <comment ref="F70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01" authorId="0">
      <text>
        <r>
          <rPr>
            <b/>
            <sz val="8"/>
            <color indexed="81"/>
            <rFont val="Tahoma"/>
            <family val="2"/>
            <charset val="238"/>
          </rPr>
          <t>np. Policja, firma ochrony mienia</t>
        </r>
        <r>
          <rPr>
            <sz val="8"/>
            <color indexed="81"/>
            <rFont val="Tahoma"/>
            <family val="2"/>
            <charset val="238"/>
          </rPr>
          <t xml:space="preserve">
</t>
        </r>
      </text>
    </comment>
    <comment ref="F70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02" authorId="0">
      <text>
        <r>
          <rPr>
            <b/>
            <sz val="8"/>
            <color indexed="81"/>
            <rFont val="Tahoma"/>
            <family val="2"/>
            <charset val="238"/>
          </rPr>
          <t xml:space="preserve">np. Państwowa Straż Pożarna, zakładowa straż pożarna, portiernia, agencja ochrony mienia
</t>
        </r>
      </text>
    </comment>
    <comment ref="F70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0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04" authorId="0">
      <text>
        <r>
          <rPr>
            <b/>
            <sz val="8"/>
            <color indexed="81"/>
            <rFont val="Tahoma"/>
            <family val="2"/>
            <charset val="238"/>
          </rPr>
          <t>Sposoby uruchamiania instalacji oddymiającej: 
automatycznie - czujki; 
ręcznie - przyciski</t>
        </r>
      </text>
    </comment>
    <comment ref="C708" authorId="0">
      <text>
        <r>
          <rPr>
            <b/>
            <sz val="8"/>
            <color indexed="81"/>
            <rFont val="Tahoma"/>
            <family val="2"/>
            <charset val="238"/>
          </rPr>
          <t>wywołującym alarm w miejscu chronionego obiektu, bez stałego adresata alarmu</t>
        </r>
      </text>
    </comment>
    <comment ref="F70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10" authorId="0">
      <text>
        <r>
          <rPr>
            <b/>
            <sz val="8"/>
            <color indexed="81"/>
            <rFont val="Tahoma"/>
            <family val="2"/>
            <charset val="238"/>
          </rPr>
          <t>np. Policja, firma ochrony mienia</t>
        </r>
        <r>
          <rPr>
            <sz val="8"/>
            <color indexed="81"/>
            <rFont val="Tahoma"/>
            <family val="2"/>
            <charset val="238"/>
          </rPr>
          <t xml:space="preserve">
</t>
        </r>
      </text>
    </comment>
    <comment ref="F71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11" authorId="0">
      <text>
        <r>
          <rPr>
            <b/>
            <sz val="8"/>
            <color indexed="81"/>
            <rFont val="Tahoma"/>
            <family val="2"/>
            <charset val="238"/>
          </rPr>
          <t xml:space="preserve">np. Państwowa Straż Pożarna, zakładowa straż pożarna, portiernia, agencja ochrony mienia
</t>
        </r>
      </text>
    </comment>
    <comment ref="F71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1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13" authorId="0">
      <text>
        <r>
          <rPr>
            <b/>
            <sz val="8"/>
            <color indexed="81"/>
            <rFont val="Tahoma"/>
            <family val="2"/>
            <charset val="238"/>
          </rPr>
          <t>Sposoby uruchamiania instalacji oddymiającej: 
automatycznie - czujki; 
ręcznie - przyciski</t>
        </r>
      </text>
    </comment>
    <comment ref="C717" authorId="0">
      <text>
        <r>
          <rPr>
            <b/>
            <sz val="8"/>
            <color indexed="81"/>
            <rFont val="Tahoma"/>
            <family val="2"/>
            <charset val="238"/>
          </rPr>
          <t>wywołującym alarm w miejscu chronionego obiektu, bez stałego adresata alarmu</t>
        </r>
      </text>
    </comment>
    <comment ref="F71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19" authorId="0">
      <text>
        <r>
          <rPr>
            <b/>
            <sz val="8"/>
            <color indexed="81"/>
            <rFont val="Tahoma"/>
            <family val="2"/>
            <charset val="238"/>
          </rPr>
          <t>np. Policja, firma ochrony mienia</t>
        </r>
        <r>
          <rPr>
            <sz val="8"/>
            <color indexed="81"/>
            <rFont val="Tahoma"/>
            <family val="2"/>
            <charset val="238"/>
          </rPr>
          <t xml:space="preserve">
</t>
        </r>
      </text>
    </comment>
    <comment ref="F71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20" authorId="0">
      <text>
        <r>
          <rPr>
            <b/>
            <sz val="8"/>
            <color indexed="81"/>
            <rFont val="Tahoma"/>
            <family val="2"/>
            <charset val="238"/>
          </rPr>
          <t xml:space="preserve">np. Państwowa Straż Pożarna, zakładowa straż pożarna, portiernia, agencja ochrony mienia
</t>
        </r>
      </text>
    </comment>
    <comment ref="F72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2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22" authorId="0">
      <text>
        <r>
          <rPr>
            <b/>
            <sz val="8"/>
            <color indexed="81"/>
            <rFont val="Tahoma"/>
            <family val="2"/>
            <charset val="238"/>
          </rPr>
          <t>Sposoby uruchamiania instalacji oddymiającej: 
automatycznie - czujki; 
ręcznie - przyciski</t>
        </r>
      </text>
    </comment>
    <comment ref="C726" authorId="0">
      <text>
        <r>
          <rPr>
            <b/>
            <sz val="8"/>
            <color indexed="81"/>
            <rFont val="Tahoma"/>
            <family val="2"/>
            <charset val="238"/>
          </rPr>
          <t>wywołującym alarm w miejscu chronionego obiektu, bez stałego adresata alarmu</t>
        </r>
      </text>
    </comment>
    <comment ref="F72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28" authorId="0">
      <text>
        <r>
          <rPr>
            <b/>
            <sz val="8"/>
            <color indexed="81"/>
            <rFont val="Tahoma"/>
            <family val="2"/>
            <charset val="238"/>
          </rPr>
          <t>np. Policja, firma ochrony mienia</t>
        </r>
        <r>
          <rPr>
            <sz val="8"/>
            <color indexed="81"/>
            <rFont val="Tahoma"/>
            <family val="2"/>
            <charset val="238"/>
          </rPr>
          <t xml:space="preserve">
</t>
        </r>
      </text>
    </comment>
    <comment ref="F72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29" authorId="0">
      <text>
        <r>
          <rPr>
            <b/>
            <sz val="8"/>
            <color indexed="81"/>
            <rFont val="Tahoma"/>
            <family val="2"/>
            <charset val="238"/>
          </rPr>
          <t xml:space="preserve">np. Państwowa Straż Pożarna, zakładowa straż pożarna, portiernia, agencja ochrony mienia
</t>
        </r>
      </text>
    </comment>
    <comment ref="F72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3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31" authorId="0">
      <text>
        <r>
          <rPr>
            <b/>
            <sz val="8"/>
            <color indexed="81"/>
            <rFont val="Tahoma"/>
            <family val="2"/>
            <charset val="238"/>
          </rPr>
          <t>Sposoby uruchamiania instalacji oddymiającej: 
automatycznie - czujki; 
ręcznie - przyciski</t>
        </r>
      </text>
    </comment>
    <comment ref="C735" authorId="0">
      <text>
        <r>
          <rPr>
            <b/>
            <sz val="8"/>
            <color indexed="81"/>
            <rFont val="Tahoma"/>
            <family val="2"/>
            <charset val="238"/>
          </rPr>
          <t>wywołującym alarm w miejscu chronionego obiektu, bez stałego adresata alarmu</t>
        </r>
      </text>
    </comment>
    <comment ref="F73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37" authorId="0">
      <text>
        <r>
          <rPr>
            <b/>
            <sz val="8"/>
            <color indexed="81"/>
            <rFont val="Tahoma"/>
            <family val="2"/>
            <charset val="238"/>
          </rPr>
          <t>np. Policja, firma ochrony mienia</t>
        </r>
        <r>
          <rPr>
            <sz val="8"/>
            <color indexed="81"/>
            <rFont val="Tahoma"/>
            <family val="2"/>
            <charset val="238"/>
          </rPr>
          <t xml:space="preserve">
</t>
        </r>
      </text>
    </comment>
    <comment ref="F73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38" authorId="0">
      <text>
        <r>
          <rPr>
            <b/>
            <sz val="8"/>
            <color indexed="81"/>
            <rFont val="Tahoma"/>
            <family val="2"/>
            <charset val="238"/>
          </rPr>
          <t xml:space="preserve">np. Państwowa Straż Pożarna, zakładowa straż pożarna, portiernia, agencja ochrony mienia
</t>
        </r>
      </text>
    </comment>
    <comment ref="F73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3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40" authorId="0">
      <text>
        <r>
          <rPr>
            <b/>
            <sz val="8"/>
            <color indexed="81"/>
            <rFont val="Tahoma"/>
            <family val="2"/>
            <charset val="238"/>
          </rPr>
          <t>Sposoby uruchamiania instalacji oddymiającej: 
automatycznie - czujki; 
ręcznie - przyciski</t>
        </r>
      </text>
    </comment>
    <comment ref="C744" authorId="0">
      <text>
        <r>
          <rPr>
            <b/>
            <sz val="8"/>
            <color indexed="81"/>
            <rFont val="Tahoma"/>
            <family val="2"/>
            <charset val="238"/>
          </rPr>
          <t>wywołującym alarm w miejscu chronionego obiektu, bez stałego adresata alarmu</t>
        </r>
      </text>
    </comment>
    <comment ref="F74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46" authorId="0">
      <text>
        <r>
          <rPr>
            <b/>
            <sz val="8"/>
            <color indexed="81"/>
            <rFont val="Tahoma"/>
            <family val="2"/>
            <charset val="238"/>
          </rPr>
          <t>np. Policja, firma ochrony mienia</t>
        </r>
        <r>
          <rPr>
            <sz val="8"/>
            <color indexed="81"/>
            <rFont val="Tahoma"/>
            <family val="2"/>
            <charset val="238"/>
          </rPr>
          <t xml:space="preserve">
</t>
        </r>
      </text>
    </comment>
    <comment ref="F74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47" authorId="0">
      <text>
        <r>
          <rPr>
            <b/>
            <sz val="8"/>
            <color indexed="81"/>
            <rFont val="Tahoma"/>
            <family val="2"/>
            <charset val="238"/>
          </rPr>
          <t xml:space="preserve">np. Państwowa Straż Pożarna, zakładowa straż pożarna, portiernia, agencja ochrony mienia
</t>
        </r>
      </text>
    </comment>
    <comment ref="F74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4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49" authorId="0">
      <text>
        <r>
          <rPr>
            <b/>
            <sz val="8"/>
            <color indexed="81"/>
            <rFont val="Tahoma"/>
            <family val="2"/>
            <charset val="238"/>
          </rPr>
          <t>Sposoby uruchamiania instalacji oddymiającej: 
automatycznie - czujki; 
ręcznie - przyciski</t>
        </r>
      </text>
    </comment>
    <comment ref="C753" authorId="0">
      <text>
        <r>
          <rPr>
            <b/>
            <sz val="8"/>
            <color indexed="81"/>
            <rFont val="Tahoma"/>
            <family val="2"/>
            <charset val="238"/>
          </rPr>
          <t>wywołującym alarm w miejscu chronionego obiektu, bez stałego adresata alarmu</t>
        </r>
      </text>
    </comment>
    <comment ref="F75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55" authorId="0">
      <text>
        <r>
          <rPr>
            <b/>
            <sz val="8"/>
            <color indexed="81"/>
            <rFont val="Tahoma"/>
            <family val="2"/>
            <charset val="238"/>
          </rPr>
          <t>np. Policja, firma ochrony mienia</t>
        </r>
        <r>
          <rPr>
            <sz val="8"/>
            <color indexed="81"/>
            <rFont val="Tahoma"/>
            <family val="2"/>
            <charset val="238"/>
          </rPr>
          <t xml:space="preserve">
</t>
        </r>
      </text>
    </comment>
    <comment ref="F75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56" authorId="0">
      <text>
        <r>
          <rPr>
            <b/>
            <sz val="8"/>
            <color indexed="81"/>
            <rFont val="Tahoma"/>
            <family val="2"/>
            <charset val="238"/>
          </rPr>
          <t xml:space="preserve">np. Państwowa Straż Pożarna, zakładowa straż pożarna, portiernia, agencja ochrony mienia
</t>
        </r>
      </text>
    </comment>
    <comment ref="F75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5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58" authorId="0">
      <text>
        <r>
          <rPr>
            <b/>
            <sz val="8"/>
            <color indexed="81"/>
            <rFont val="Tahoma"/>
            <family val="2"/>
            <charset val="238"/>
          </rPr>
          <t>Sposoby uruchamiania instalacji oddymiającej: 
automatycznie - czujki; 
ręcznie - przyciski</t>
        </r>
      </text>
    </comment>
    <comment ref="C762" authorId="0">
      <text>
        <r>
          <rPr>
            <b/>
            <sz val="8"/>
            <color indexed="81"/>
            <rFont val="Tahoma"/>
            <family val="2"/>
            <charset val="238"/>
          </rPr>
          <t>wywołującym alarm w miejscu chronionego obiektu, bez stałego adresata alarmu</t>
        </r>
      </text>
    </comment>
    <comment ref="F76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64" authorId="0">
      <text>
        <r>
          <rPr>
            <b/>
            <sz val="8"/>
            <color indexed="81"/>
            <rFont val="Tahoma"/>
            <family val="2"/>
            <charset val="238"/>
          </rPr>
          <t>np. Policja, firma ochrony mienia</t>
        </r>
        <r>
          <rPr>
            <sz val="8"/>
            <color indexed="81"/>
            <rFont val="Tahoma"/>
            <family val="2"/>
            <charset val="238"/>
          </rPr>
          <t xml:space="preserve">
</t>
        </r>
      </text>
    </comment>
    <comment ref="F76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65" authorId="0">
      <text>
        <r>
          <rPr>
            <b/>
            <sz val="8"/>
            <color indexed="81"/>
            <rFont val="Tahoma"/>
            <family val="2"/>
            <charset val="238"/>
          </rPr>
          <t xml:space="preserve">np. Państwowa Straż Pożarna, zakładowa straż pożarna, portiernia, agencja ochrony mienia
</t>
        </r>
      </text>
    </comment>
    <comment ref="F76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6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67" authorId="0">
      <text>
        <r>
          <rPr>
            <b/>
            <sz val="8"/>
            <color indexed="81"/>
            <rFont val="Tahoma"/>
            <family val="2"/>
            <charset val="238"/>
          </rPr>
          <t>Sposoby uruchamiania instalacji oddymiającej: 
automatycznie - czujki; 
ręcznie - przyciski</t>
        </r>
      </text>
    </comment>
    <comment ref="C771" authorId="0">
      <text>
        <r>
          <rPr>
            <b/>
            <sz val="8"/>
            <color indexed="81"/>
            <rFont val="Tahoma"/>
            <family val="2"/>
            <charset val="238"/>
          </rPr>
          <t>wywołującym alarm w miejscu chronionego obiektu, bez stałego adresata alarmu</t>
        </r>
      </text>
    </comment>
    <comment ref="F77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73" authorId="0">
      <text>
        <r>
          <rPr>
            <b/>
            <sz val="8"/>
            <color indexed="81"/>
            <rFont val="Tahoma"/>
            <family val="2"/>
            <charset val="238"/>
          </rPr>
          <t>np. Policja, firma ochrony mienia</t>
        </r>
        <r>
          <rPr>
            <sz val="8"/>
            <color indexed="81"/>
            <rFont val="Tahoma"/>
            <family val="2"/>
            <charset val="238"/>
          </rPr>
          <t xml:space="preserve">
</t>
        </r>
      </text>
    </comment>
    <comment ref="F77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74" authorId="0">
      <text>
        <r>
          <rPr>
            <b/>
            <sz val="8"/>
            <color indexed="81"/>
            <rFont val="Tahoma"/>
            <family val="2"/>
            <charset val="238"/>
          </rPr>
          <t xml:space="preserve">np. Państwowa Straż Pożarna, zakładowa straż pożarna, portiernia, agencja ochrony mienia
</t>
        </r>
      </text>
    </comment>
    <comment ref="F77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7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76" authorId="0">
      <text>
        <r>
          <rPr>
            <b/>
            <sz val="8"/>
            <color indexed="81"/>
            <rFont val="Tahoma"/>
            <family val="2"/>
            <charset val="238"/>
          </rPr>
          <t>Sposoby uruchamiania instalacji oddymiającej: 
automatycznie - czujki; 
ręcznie - przyciski</t>
        </r>
      </text>
    </comment>
    <comment ref="C780" authorId="0">
      <text>
        <r>
          <rPr>
            <b/>
            <sz val="8"/>
            <color indexed="81"/>
            <rFont val="Tahoma"/>
            <family val="2"/>
            <charset val="238"/>
          </rPr>
          <t>wywołującym alarm w miejscu chronionego obiektu, bez stałego adresata alarmu</t>
        </r>
      </text>
    </comment>
    <comment ref="F78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82" authorId="0">
      <text>
        <r>
          <rPr>
            <b/>
            <sz val="8"/>
            <color indexed="81"/>
            <rFont val="Tahoma"/>
            <family val="2"/>
            <charset val="238"/>
          </rPr>
          <t>np. Policja, firma ochrony mienia</t>
        </r>
        <r>
          <rPr>
            <sz val="8"/>
            <color indexed="81"/>
            <rFont val="Tahoma"/>
            <family val="2"/>
            <charset val="238"/>
          </rPr>
          <t xml:space="preserve">
</t>
        </r>
      </text>
    </comment>
    <comment ref="F78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83" authorId="0">
      <text>
        <r>
          <rPr>
            <b/>
            <sz val="8"/>
            <color indexed="81"/>
            <rFont val="Tahoma"/>
            <family val="2"/>
            <charset val="238"/>
          </rPr>
          <t xml:space="preserve">np. Państwowa Straż Pożarna, zakładowa straż pożarna, portiernia, agencja ochrony mienia
</t>
        </r>
      </text>
    </comment>
    <comment ref="F78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8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85" authorId="0">
      <text>
        <r>
          <rPr>
            <b/>
            <sz val="8"/>
            <color indexed="81"/>
            <rFont val="Tahoma"/>
            <family val="2"/>
            <charset val="238"/>
          </rPr>
          <t>Sposoby uruchamiania instalacji oddymiającej: 
automatycznie - czujki; 
ręcznie - przyciski</t>
        </r>
      </text>
    </comment>
    <comment ref="C789" authorId="0">
      <text>
        <r>
          <rPr>
            <b/>
            <sz val="8"/>
            <color indexed="81"/>
            <rFont val="Tahoma"/>
            <family val="2"/>
            <charset val="238"/>
          </rPr>
          <t>wywołującym alarm w miejscu chronionego obiektu, bez stałego adresata alarmu</t>
        </r>
      </text>
    </comment>
    <comment ref="F79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91" authorId="0">
      <text>
        <r>
          <rPr>
            <b/>
            <sz val="8"/>
            <color indexed="81"/>
            <rFont val="Tahoma"/>
            <family val="2"/>
            <charset val="238"/>
          </rPr>
          <t>np. Policja, firma ochrony mienia</t>
        </r>
        <r>
          <rPr>
            <sz val="8"/>
            <color indexed="81"/>
            <rFont val="Tahoma"/>
            <family val="2"/>
            <charset val="238"/>
          </rPr>
          <t xml:space="preserve">
</t>
        </r>
      </text>
    </comment>
    <comment ref="F79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92" authorId="0">
      <text>
        <r>
          <rPr>
            <b/>
            <sz val="8"/>
            <color indexed="81"/>
            <rFont val="Tahoma"/>
            <family val="2"/>
            <charset val="238"/>
          </rPr>
          <t xml:space="preserve">np. Państwowa Straż Pożarna, zakładowa straż pożarna, portiernia, agencja ochrony mienia
</t>
        </r>
      </text>
    </comment>
    <comment ref="F79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9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94" authorId="0">
      <text>
        <r>
          <rPr>
            <b/>
            <sz val="8"/>
            <color indexed="81"/>
            <rFont val="Tahoma"/>
            <family val="2"/>
            <charset val="238"/>
          </rPr>
          <t>Sposoby uruchamiania instalacji oddymiającej: 
automatycznie - czujki; 
ręcznie - przyciski</t>
        </r>
      </text>
    </comment>
    <comment ref="C798" authorId="0">
      <text>
        <r>
          <rPr>
            <b/>
            <sz val="8"/>
            <color indexed="81"/>
            <rFont val="Tahoma"/>
            <family val="2"/>
            <charset val="238"/>
          </rPr>
          <t>wywołującym alarm w miejscu chronionego obiektu, bez stałego adresata alarmu</t>
        </r>
      </text>
    </comment>
    <comment ref="F79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00" authorId="0">
      <text>
        <r>
          <rPr>
            <b/>
            <sz val="8"/>
            <color indexed="81"/>
            <rFont val="Tahoma"/>
            <family val="2"/>
            <charset val="238"/>
          </rPr>
          <t>np. Policja, firma ochrony mienia</t>
        </r>
        <r>
          <rPr>
            <sz val="8"/>
            <color indexed="81"/>
            <rFont val="Tahoma"/>
            <family val="2"/>
            <charset val="238"/>
          </rPr>
          <t xml:space="preserve">
</t>
        </r>
      </text>
    </comment>
    <comment ref="F80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01" authorId="0">
      <text>
        <r>
          <rPr>
            <b/>
            <sz val="8"/>
            <color indexed="81"/>
            <rFont val="Tahoma"/>
            <family val="2"/>
            <charset val="238"/>
          </rPr>
          <t xml:space="preserve">np. Państwowa Straż Pożarna, zakładowa straż pożarna, portiernia, agencja ochrony mienia
</t>
        </r>
      </text>
    </comment>
    <comment ref="F80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0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03" authorId="0">
      <text>
        <r>
          <rPr>
            <b/>
            <sz val="8"/>
            <color indexed="81"/>
            <rFont val="Tahoma"/>
            <family val="2"/>
            <charset val="238"/>
          </rPr>
          <t>Sposoby uruchamiania instalacji oddymiającej: 
automatycznie - czujki; 
ręcznie - przyciski</t>
        </r>
      </text>
    </comment>
    <comment ref="C807" authorId="0">
      <text>
        <r>
          <rPr>
            <b/>
            <sz val="8"/>
            <color indexed="81"/>
            <rFont val="Tahoma"/>
            <family val="2"/>
            <charset val="238"/>
          </rPr>
          <t>wywołującym alarm w miejscu chronionego obiektu, bez stałego adresata alarmu</t>
        </r>
      </text>
    </comment>
    <comment ref="F80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09" authorId="0">
      <text>
        <r>
          <rPr>
            <b/>
            <sz val="8"/>
            <color indexed="81"/>
            <rFont val="Tahoma"/>
            <family val="2"/>
            <charset val="238"/>
          </rPr>
          <t>np. Policja, firma ochrony mienia</t>
        </r>
        <r>
          <rPr>
            <sz val="8"/>
            <color indexed="81"/>
            <rFont val="Tahoma"/>
            <family val="2"/>
            <charset val="238"/>
          </rPr>
          <t xml:space="preserve">
</t>
        </r>
      </text>
    </comment>
    <comment ref="F80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10" authorId="0">
      <text>
        <r>
          <rPr>
            <b/>
            <sz val="8"/>
            <color indexed="81"/>
            <rFont val="Tahoma"/>
            <family val="2"/>
            <charset val="238"/>
          </rPr>
          <t xml:space="preserve">np. Państwowa Straż Pożarna, zakładowa straż pożarna, portiernia, agencja ochrony mienia
</t>
        </r>
      </text>
    </comment>
    <comment ref="F81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1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12" authorId="0">
      <text>
        <r>
          <rPr>
            <b/>
            <sz val="8"/>
            <color indexed="81"/>
            <rFont val="Tahoma"/>
            <family val="2"/>
            <charset val="238"/>
          </rPr>
          <t>Sposoby uruchamiania instalacji oddymiającej: 
automatycznie - czujki; 
ręcznie - przyciski</t>
        </r>
      </text>
    </comment>
    <comment ref="C816" authorId="0">
      <text>
        <r>
          <rPr>
            <b/>
            <sz val="8"/>
            <color indexed="81"/>
            <rFont val="Tahoma"/>
            <family val="2"/>
            <charset val="238"/>
          </rPr>
          <t>wywołującym alarm w miejscu chronionego obiektu, bez stałego adresata alarmu</t>
        </r>
      </text>
    </comment>
    <comment ref="F81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18" authorId="0">
      <text>
        <r>
          <rPr>
            <b/>
            <sz val="8"/>
            <color indexed="81"/>
            <rFont val="Tahoma"/>
            <family val="2"/>
            <charset val="238"/>
          </rPr>
          <t>np. Policja, firma ochrony mienia</t>
        </r>
        <r>
          <rPr>
            <sz val="8"/>
            <color indexed="81"/>
            <rFont val="Tahoma"/>
            <family val="2"/>
            <charset val="238"/>
          </rPr>
          <t xml:space="preserve">
</t>
        </r>
      </text>
    </comment>
    <comment ref="F81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19" authorId="0">
      <text>
        <r>
          <rPr>
            <b/>
            <sz val="8"/>
            <color indexed="81"/>
            <rFont val="Tahoma"/>
            <family val="2"/>
            <charset val="238"/>
          </rPr>
          <t xml:space="preserve">np. Państwowa Straż Pożarna, zakładowa straż pożarna, portiernia, agencja ochrony mienia
</t>
        </r>
      </text>
    </comment>
    <comment ref="F81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2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21" authorId="0">
      <text>
        <r>
          <rPr>
            <b/>
            <sz val="8"/>
            <color indexed="81"/>
            <rFont val="Tahoma"/>
            <family val="2"/>
            <charset val="238"/>
          </rPr>
          <t>Sposoby uruchamiania instalacji oddymiającej: 
automatycznie - czujki; 
ręcznie - przyciski</t>
        </r>
      </text>
    </comment>
    <comment ref="C825" authorId="0">
      <text>
        <r>
          <rPr>
            <b/>
            <sz val="8"/>
            <color indexed="81"/>
            <rFont val="Tahoma"/>
            <family val="2"/>
            <charset val="238"/>
          </rPr>
          <t>wywołującym alarm w miejscu chronionego obiektu, bez stałego adresata alarmu</t>
        </r>
      </text>
    </comment>
    <comment ref="F82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27" authorId="0">
      <text>
        <r>
          <rPr>
            <b/>
            <sz val="8"/>
            <color indexed="81"/>
            <rFont val="Tahoma"/>
            <family val="2"/>
            <charset val="238"/>
          </rPr>
          <t>np. Policja, firma ochrony mienia</t>
        </r>
        <r>
          <rPr>
            <sz val="8"/>
            <color indexed="81"/>
            <rFont val="Tahoma"/>
            <family val="2"/>
            <charset val="238"/>
          </rPr>
          <t xml:space="preserve">
</t>
        </r>
      </text>
    </comment>
    <comment ref="F82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28" authorId="0">
      <text>
        <r>
          <rPr>
            <b/>
            <sz val="8"/>
            <color indexed="81"/>
            <rFont val="Tahoma"/>
            <family val="2"/>
            <charset val="238"/>
          </rPr>
          <t xml:space="preserve">np. Państwowa Straż Pożarna, zakładowa straż pożarna, portiernia, agencja ochrony mienia
</t>
        </r>
      </text>
    </comment>
    <comment ref="F82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2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30" authorId="0">
      <text>
        <r>
          <rPr>
            <b/>
            <sz val="8"/>
            <color indexed="81"/>
            <rFont val="Tahoma"/>
            <family val="2"/>
            <charset val="238"/>
          </rPr>
          <t>Sposoby uruchamiania instalacji oddymiającej: 
automatycznie - czujki; 
ręcznie - przyciski</t>
        </r>
      </text>
    </comment>
    <comment ref="C834" authorId="0">
      <text>
        <r>
          <rPr>
            <b/>
            <sz val="8"/>
            <color indexed="81"/>
            <rFont val="Tahoma"/>
            <family val="2"/>
            <charset val="238"/>
          </rPr>
          <t>wywołującym alarm w miejscu chronionego obiektu, bez stałego adresata alarmu</t>
        </r>
      </text>
    </comment>
    <comment ref="F83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36" authorId="0">
      <text>
        <r>
          <rPr>
            <b/>
            <sz val="8"/>
            <color indexed="81"/>
            <rFont val="Tahoma"/>
            <family val="2"/>
            <charset val="238"/>
          </rPr>
          <t>np. Policja, firma ochrony mienia</t>
        </r>
        <r>
          <rPr>
            <sz val="8"/>
            <color indexed="81"/>
            <rFont val="Tahoma"/>
            <family val="2"/>
            <charset val="238"/>
          </rPr>
          <t xml:space="preserve">
</t>
        </r>
      </text>
    </comment>
    <comment ref="F83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37" authorId="0">
      <text>
        <r>
          <rPr>
            <b/>
            <sz val="8"/>
            <color indexed="81"/>
            <rFont val="Tahoma"/>
            <family val="2"/>
            <charset val="238"/>
          </rPr>
          <t xml:space="preserve">np. Państwowa Straż Pożarna, zakładowa straż pożarna, portiernia, agencja ochrony mienia
</t>
        </r>
      </text>
    </comment>
    <comment ref="F83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3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39" authorId="0">
      <text>
        <r>
          <rPr>
            <b/>
            <sz val="8"/>
            <color indexed="81"/>
            <rFont val="Tahoma"/>
            <family val="2"/>
            <charset val="238"/>
          </rPr>
          <t>Sposoby uruchamiania instalacji oddymiającej: 
automatycznie - czujki; 
ręcznie - przyciski</t>
        </r>
      </text>
    </comment>
    <comment ref="C843" authorId="0">
      <text>
        <r>
          <rPr>
            <b/>
            <sz val="8"/>
            <color indexed="81"/>
            <rFont val="Tahoma"/>
            <family val="2"/>
            <charset val="238"/>
          </rPr>
          <t>wywołującym alarm w miejscu chronionego obiektu, bez stałego adresata alarmu</t>
        </r>
      </text>
    </comment>
    <comment ref="F84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45" authorId="0">
      <text>
        <r>
          <rPr>
            <b/>
            <sz val="8"/>
            <color indexed="81"/>
            <rFont val="Tahoma"/>
            <family val="2"/>
            <charset val="238"/>
          </rPr>
          <t>np. Policja, firma ochrony mienia</t>
        </r>
        <r>
          <rPr>
            <sz val="8"/>
            <color indexed="81"/>
            <rFont val="Tahoma"/>
            <family val="2"/>
            <charset val="238"/>
          </rPr>
          <t xml:space="preserve">
</t>
        </r>
      </text>
    </comment>
    <comment ref="F84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46" authorId="0">
      <text>
        <r>
          <rPr>
            <b/>
            <sz val="8"/>
            <color indexed="81"/>
            <rFont val="Tahoma"/>
            <family val="2"/>
            <charset val="238"/>
          </rPr>
          <t xml:space="preserve">np. Państwowa Straż Pożarna, zakładowa straż pożarna, portiernia, agencja ochrony mienia
</t>
        </r>
      </text>
    </comment>
    <comment ref="F84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4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48" authorId="0">
      <text>
        <r>
          <rPr>
            <b/>
            <sz val="8"/>
            <color indexed="81"/>
            <rFont val="Tahoma"/>
            <family val="2"/>
            <charset val="238"/>
          </rPr>
          <t>Sposoby uruchamiania instalacji oddymiającej: 
automatycznie - czujki; 
ręcznie - przyciski</t>
        </r>
      </text>
    </comment>
    <comment ref="C852" authorId="0">
      <text>
        <r>
          <rPr>
            <b/>
            <sz val="8"/>
            <color indexed="81"/>
            <rFont val="Tahoma"/>
            <family val="2"/>
            <charset val="238"/>
          </rPr>
          <t>wywołującym alarm w miejscu chronionego obiektu, bez stałego adresata alarmu</t>
        </r>
      </text>
    </comment>
    <comment ref="F85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54" authorId="0">
      <text>
        <r>
          <rPr>
            <b/>
            <sz val="8"/>
            <color indexed="81"/>
            <rFont val="Tahoma"/>
            <family val="2"/>
            <charset val="238"/>
          </rPr>
          <t>np. Policja, firma ochrony mienia</t>
        </r>
        <r>
          <rPr>
            <sz val="8"/>
            <color indexed="81"/>
            <rFont val="Tahoma"/>
            <family val="2"/>
            <charset val="238"/>
          </rPr>
          <t xml:space="preserve">
</t>
        </r>
      </text>
    </comment>
    <comment ref="F85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55" authorId="0">
      <text>
        <r>
          <rPr>
            <b/>
            <sz val="8"/>
            <color indexed="81"/>
            <rFont val="Tahoma"/>
            <family val="2"/>
            <charset val="238"/>
          </rPr>
          <t xml:space="preserve">np. Państwowa Straż Pożarna, zakładowa straż pożarna, portiernia, agencja ochrony mienia
</t>
        </r>
      </text>
    </comment>
    <comment ref="F85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5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57" authorId="0">
      <text>
        <r>
          <rPr>
            <b/>
            <sz val="8"/>
            <color indexed="81"/>
            <rFont val="Tahoma"/>
            <family val="2"/>
            <charset val="238"/>
          </rPr>
          <t>Sposoby uruchamiania instalacji oddymiającej: 
automatycznie - czujki; 
ręcznie - przyciski</t>
        </r>
      </text>
    </comment>
    <comment ref="C861" authorId="0">
      <text>
        <r>
          <rPr>
            <b/>
            <sz val="8"/>
            <color indexed="81"/>
            <rFont val="Tahoma"/>
            <family val="2"/>
            <charset val="238"/>
          </rPr>
          <t>wywołującym alarm w miejscu chronionego obiektu, bez stałego adresata alarmu</t>
        </r>
      </text>
    </comment>
    <comment ref="F86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63" authorId="0">
      <text>
        <r>
          <rPr>
            <b/>
            <sz val="8"/>
            <color indexed="81"/>
            <rFont val="Tahoma"/>
            <family val="2"/>
            <charset val="238"/>
          </rPr>
          <t>np. Policja, firma ochrony mienia</t>
        </r>
        <r>
          <rPr>
            <sz val="8"/>
            <color indexed="81"/>
            <rFont val="Tahoma"/>
            <family val="2"/>
            <charset val="238"/>
          </rPr>
          <t xml:space="preserve">
</t>
        </r>
      </text>
    </comment>
    <comment ref="F86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64" authorId="0">
      <text>
        <r>
          <rPr>
            <b/>
            <sz val="8"/>
            <color indexed="81"/>
            <rFont val="Tahoma"/>
            <family val="2"/>
            <charset val="238"/>
          </rPr>
          <t xml:space="preserve">np. Państwowa Straż Pożarna, zakładowa straż pożarna, portiernia, agencja ochrony mienia
</t>
        </r>
      </text>
    </comment>
    <comment ref="F86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6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66" authorId="0">
      <text>
        <r>
          <rPr>
            <b/>
            <sz val="8"/>
            <color indexed="81"/>
            <rFont val="Tahoma"/>
            <family val="2"/>
            <charset val="238"/>
          </rPr>
          <t>Sposoby uruchamiania instalacji oddymiającej: 
automatycznie - czujki; 
ręcznie - przyciski</t>
        </r>
      </text>
    </comment>
    <comment ref="C870" authorId="0">
      <text>
        <r>
          <rPr>
            <b/>
            <sz val="8"/>
            <color indexed="81"/>
            <rFont val="Tahoma"/>
            <family val="2"/>
            <charset val="238"/>
          </rPr>
          <t>wywołującym alarm w miejscu chronionego obiektu, bez stałego adresata alarmu</t>
        </r>
      </text>
    </comment>
    <comment ref="F87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72" authorId="0">
      <text>
        <r>
          <rPr>
            <b/>
            <sz val="8"/>
            <color indexed="81"/>
            <rFont val="Tahoma"/>
            <family val="2"/>
            <charset val="238"/>
          </rPr>
          <t>np. Policja, firma ochrony mienia</t>
        </r>
        <r>
          <rPr>
            <sz val="8"/>
            <color indexed="81"/>
            <rFont val="Tahoma"/>
            <family val="2"/>
            <charset val="238"/>
          </rPr>
          <t xml:space="preserve">
</t>
        </r>
      </text>
    </comment>
    <comment ref="F87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73" authorId="0">
      <text>
        <r>
          <rPr>
            <b/>
            <sz val="8"/>
            <color indexed="81"/>
            <rFont val="Tahoma"/>
            <family val="2"/>
            <charset val="238"/>
          </rPr>
          <t xml:space="preserve">np. Państwowa Straż Pożarna, zakładowa straż pożarna, portiernia, agencja ochrony mienia
</t>
        </r>
      </text>
    </comment>
    <comment ref="F87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74"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75" authorId="0">
      <text>
        <r>
          <rPr>
            <b/>
            <sz val="8"/>
            <color indexed="81"/>
            <rFont val="Tahoma"/>
            <family val="2"/>
            <charset val="238"/>
          </rPr>
          <t>Sposoby uruchamiania instalacji oddymiającej: 
automatycznie - czujki; 
ręcznie - przyciski</t>
        </r>
      </text>
    </comment>
    <comment ref="C879" authorId="0">
      <text>
        <r>
          <rPr>
            <b/>
            <sz val="8"/>
            <color indexed="81"/>
            <rFont val="Tahoma"/>
            <family val="2"/>
            <charset val="238"/>
          </rPr>
          <t>wywołującym alarm w miejscu chronionego obiektu, bez stałego adresata alarmu</t>
        </r>
      </text>
    </comment>
    <comment ref="F88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81" authorId="0">
      <text>
        <r>
          <rPr>
            <b/>
            <sz val="8"/>
            <color indexed="81"/>
            <rFont val="Tahoma"/>
            <family val="2"/>
            <charset val="238"/>
          </rPr>
          <t>np. Policja, firma ochrony mienia</t>
        </r>
        <r>
          <rPr>
            <sz val="8"/>
            <color indexed="81"/>
            <rFont val="Tahoma"/>
            <family val="2"/>
            <charset val="238"/>
          </rPr>
          <t xml:space="preserve">
</t>
        </r>
      </text>
    </comment>
    <comment ref="F88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82" authorId="0">
      <text>
        <r>
          <rPr>
            <b/>
            <sz val="8"/>
            <color indexed="81"/>
            <rFont val="Tahoma"/>
            <family val="2"/>
            <charset val="238"/>
          </rPr>
          <t xml:space="preserve">np. Państwowa Straż Pożarna, zakładowa straż pożarna, portiernia, agencja ochrony mienia
</t>
        </r>
      </text>
    </comment>
    <comment ref="F88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83"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84" authorId="0">
      <text>
        <r>
          <rPr>
            <b/>
            <sz val="8"/>
            <color indexed="81"/>
            <rFont val="Tahoma"/>
            <family val="2"/>
            <charset val="238"/>
          </rPr>
          <t>Sposoby uruchamiania instalacji oddymiającej: 
automatycznie - czujki; 
ręcznie - przyciski</t>
        </r>
      </text>
    </comment>
    <comment ref="C888" authorId="0">
      <text>
        <r>
          <rPr>
            <b/>
            <sz val="8"/>
            <color indexed="81"/>
            <rFont val="Tahoma"/>
            <family val="2"/>
            <charset val="238"/>
          </rPr>
          <t>wywołującym alarm w miejscu chronionego obiektu, bez stałego adresata alarmu</t>
        </r>
      </text>
    </comment>
    <comment ref="F88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90" authorId="0">
      <text>
        <r>
          <rPr>
            <b/>
            <sz val="8"/>
            <color indexed="81"/>
            <rFont val="Tahoma"/>
            <family val="2"/>
            <charset val="238"/>
          </rPr>
          <t>np. Policja, firma ochrony mienia</t>
        </r>
        <r>
          <rPr>
            <sz val="8"/>
            <color indexed="81"/>
            <rFont val="Tahoma"/>
            <family val="2"/>
            <charset val="238"/>
          </rPr>
          <t xml:space="preserve">
</t>
        </r>
      </text>
    </comment>
    <comment ref="F89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91" authorId="0">
      <text>
        <r>
          <rPr>
            <b/>
            <sz val="8"/>
            <color indexed="81"/>
            <rFont val="Tahoma"/>
            <family val="2"/>
            <charset val="238"/>
          </rPr>
          <t xml:space="preserve">np. Państwowa Straż Pożarna, zakładowa straż pożarna, portiernia, agencja ochrony mienia
</t>
        </r>
      </text>
    </comment>
    <comment ref="F891"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92"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93" authorId="0">
      <text>
        <r>
          <rPr>
            <b/>
            <sz val="8"/>
            <color indexed="81"/>
            <rFont val="Tahoma"/>
            <family val="2"/>
            <charset val="238"/>
          </rPr>
          <t>Sposoby uruchamiania instalacji oddymiającej: 
automatycznie - czujki; 
ręcznie - przyciski</t>
        </r>
      </text>
    </comment>
    <comment ref="C897" authorId="0">
      <text>
        <r>
          <rPr>
            <b/>
            <sz val="8"/>
            <color indexed="81"/>
            <rFont val="Tahoma"/>
            <family val="2"/>
            <charset val="238"/>
          </rPr>
          <t>wywołującym alarm w miejscu chronionego obiektu, bez stałego adresata alarmu</t>
        </r>
      </text>
    </comment>
    <comment ref="F89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99" authorId="0">
      <text>
        <r>
          <rPr>
            <b/>
            <sz val="8"/>
            <color indexed="81"/>
            <rFont val="Tahoma"/>
            <family val="2"/>
            <charset val="238"/>
          </rPr>
          <t>np. Policja, firma ochrony mienia</t>
        </r>
        <r>
          <rPr>
            <sz val="8"/>
            <color indexed="81"/>
            <rFont val="Tahoma"/>
            <family val="2"/>
            <charset val="238"/>
          </rPr>
          <t xml:space="preserve">
</t>
        </r>
      </text>
    </comment>
    <comment ref="F89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00" authorId="0">
      <text>
        <r>
          <rPr>
            <b/>
            <sz val="8"/>
            <color indexed="81"/>
            <rFont val="Tahoma"/>
            <family val="2"/>
            <charset val="238"/>
          </rPr>
          <t xml:space="preserve">np. Państwowa Straż Pożarna, zakładowa straż pożarna, portiernia, agencja ochrony mienia
</t>
        </r>
      </text>
    </comment>
    <comment ref="F900"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01"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02" authorId="0">
      <text>
        <r>
          <rPr>
            <b/>
            <sz val="8"/>
            <color indexed="81"/>
            <rFont val="Tahoma"/>
            <family val="2"/>
            <charset val="238"/>
          </rPr>
          <t>Sposoby uruchamiania instalacji oddymiającej: 
automatycznie - czujki; 
ręcznie - przyciski</t>
        </r>
      </text>
    </comment>
    <comment ref="C906" authorId="0">
      <text>
        <r>
          <rPr>
            <b/>
            <sz val="8"/>
            <color indexed="81"/>
            <rFont val="Tahoma"/>
            <family val="2"/>
            <charset val="238"/>
          </rPr>
          <t>wywołującym alarm w miejscu chronionego obiektu, bez stałego adresata alarmu</t>
        </r>
      </text>
    </comment>
    <comment ref="F90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08" authorId="0">
      <text>
        <r>
          <rPr>
            <b/>
            <sz val="8"/>
            <color indexed="81"/>
            <rFont val="Tahoma"/>
            <family val="2"/>
            <charset val="238"/>
          </rPr>
          <t>np. Policja, firma ochrony mienia</t>
        </r>
        <r>
          <rPr>
            <sz val="8"/>
            <color indexed="81"/>
            <rFont val="Tahoma"/>
            <family val="2"/>
            <charset val="238"/>
          </rPr>
          <t xml:space="preserve">
</t>
        </r>
      </text>
    </comment>
    <comment ref="F90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09" authorId="0">
      <text>
        <r>
          <rPr>
            <b/>
            <sz val="8"/>
            <color indexed="81"/>
            <rFont val="Tahoma"/>
            <family val="2"/>
            <charset val="238"/>
          </rPr>
          <t xml:space="preserve">np. Państwowa Straż Pożarna, zakładowa straż pożarna, portiernia, agencja ochrony mienia
</t>
        </r>
      </text>
    </comment>
    <comment ref="F909"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10"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11" authorId="0">
      <text>
        <r>
          <rPr>
            <b/>
            <sz val="8"/>
            <color indexed="81"/>
            <rFont val="Tahoma"/>
            <family val="2"/>
            <charset val="238"/>
          </rPr>
          <t>Sposoby uruchamiania instalacji oddymiającej: 
automatycznie - czujki; 
ręcznie - przyciski</t>
        </r>
      </text>
    </comment>
    <comment ref="C915" authorId="0">
      <text>
        <r>
          <rPr>
            <b/>
            <sz val="8"/>
            <color indexed="81"/>
            <rFont val="Tahoma"/>
            <family val="2"/>
            <charset val="238"/>
          </rPr>
          <t>wywołującym alarm w miejscu chronionego obiektu, bez stałego adresata alarmu</t>
        </r>
      </text>
    </comment>
    <comment ref="F91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17" authorId="0">
      <text>
        <r>
          <rPr>
            <b/>
            <sz val="8"/>
            <color indexed="81"/>
            <rFont val="Tahoma"/>
            <family val="2"/>
            <charset val="238"/>
          </rPr>
          <t>np. Policja, firma ochrony mienia</t>
        </r>
        <r>
          <rPr>
            <sz val="8"/>
            <color indexed="81"/>
            <rFont val="Tahoma"/>
            <family val="2"/>
            <charset val="238"/>
          </rPr>
          <t xml:space="preserve">
</t>
        </r>
      </text>
    </comment>
    <comment ref="F91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18" authorId="0">
      <text>
        <r>
          <rPr>
            <b/>
            <sz val="8"/>
            <color indexed="81"/>
            <rFont val="Tahoma"/>
            <family val="2"/>
            <charset val="238"/>
          </rPr>
          <t xml:space="preserve">np. Państwowa Straż Pożarna, zakładowa straż pożarna, portiernia, agencja ochrony mienia
</t>
        </r>
      </text>
    </comment>
    <comment ref="F918"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19"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20" authorId="0">
      <text>
        <r>
          <rPr>
            <b/>
            <sz val="8"/>
            <color indexed="81"/>
            <rFont val="Tahoma"/>
            <family val="2"/>
            <charset val="238"/>
          </rPr>
          <t>Sposoby uruchamiania instalacji oddymiającej: 
automatycznie - czujki; 
ręcznie - przyciski</t>
        </r>
      </text>
    </comment>
    <comment ref="C924" authorId="0">
      <text>
        <r>
          <rPr>
            <b/>
            <sz val="8"/>
            <color indexed="81"/>
            <rFont val="Tahoma"/>
            <family val="2"/>
            <charset val="238"/>
          </rPr>
          <t>wywołującym alarm w miejscu chronionego obiektu, bez stałego adresata alarmu</t>
        </r>
      </text>
    </comment>
    <comment ref="F92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26" authorId="0">
      <text>
        <r>
          <rPr>
            <b/>
            <sz val="8"/>
            <color indexed="81"/>
            <rFont val="Tahoma"/>
            <family val="2"/>
            <charset val="238"/>
          </rPr>
          <t>np. Policja, firma ochrony mienia</t>
        </r>
        <r>
          <rPr>
            <sz val="8"/>
            <color indexed="81"/>
            <rFont val="Tahoma"/>
            <family val="2"/>
            <charset val="238"/>
          </rPr>
          <t xml:space="preserve">
</t>
        </r>
      </text>
    </comment>
    <comment ref="F92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27" authorId="0">
      <text>
        <r>
          <rPr>
            <b/>
            <sz val="8"/>
            <color indexed="81"/>
            <rFont val="Tahoma"/>
            <family val="2"/>
            <charset val="238"/>
          </rPr>
          <t xml:space="preserve">np. Państwowa Straż Pożarna, zakładowa straż pożarna, portiernia, agencja ochrony mienia
</t>
        </r>
      </text>
    </comment>
    <comment ref="F927"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28"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29" authorId="0">
      <text>
        <r>
          <rPr>
            <b/>
            <sz val="8"/>
            <color indexed="81"/>
            <rFont val="Tahoma"/>
            <family val="2"/>
            <charset val="238"/>
          </rPr>
          <t>Sposoby uruchamiania instalacji oddymiającej: 
automatycznie - czujki; 
ręcznie - przyciski</t>
        </r>
      </text>
    </comment>
    <comment ref="C933" authorId="0">
      <text>
        <r>
          <rPr>
            <b/>
            <sz val="8"/>
            <color indexed="81"/>
            <rFont val="Tahoma"/>
            <family val="2"/>
            <charset val="238"/>
          </rPr>
          <t>wywołującym alarm w miejscu chronionego obiektu, bez stałego adresata alarmu</t>
        </r>
      </text>
    </comment>
    <comment ref="F93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35" authorId="0">
      <text>
        <r>
          <rPr>
            <b/>
            <sz val="8"/>
            <color indexed="81"/>
            <rFont val="Tahoma"/>
            <family val="2"/>
            <charset val="238"/>
          </rPr>
          <t>np. Policja, firma ochrony mienia</t>
        </r>
        <r>
          <rPr>
            <sz val="8"/>
            <color indexed="81"/>
            <rFont val="Tahoma"/>
            <family val="2"/>
            <charset val="238"/>
          </rPr>
          <t xml:space="preserve">
</t>
        </r>
      </text>
    </comment>
    <comment ref="F93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36" authorId="0">
      <text>
        <r>
          <rPr>
            <b/>
            <sz val="8"/>
            <color indexed="81"/>
            <rFont val="Tahoma"/>
            <family val="2"/>
            <charset val="238"/>
          </rPr>
          <t xml:space="preserve">np. Państwowa Straż Pożarna, zakładowa straż pożarna, portiernia, agencja ochrony mienia
</t>
        </r>
      </text>
    </comment>
    <comment ref="F936"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37"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38" authorId="0">
      <text>
        <r>
          <rPr>
            <b/>
            <sz val="8"/>
            <color indexed="81"/>
            <rFont val="Tahoma"/>
            <family val="2"/>
            <charset val="238"/>
          </rPr>
          <t>Sposoby uruchamiania instalacji oddymiającej: 
automatycznie - czujki; 
ręcznie - przyciski</t>
        </r>
      </text>
    </comment>
    <comment ref="C942" authorId="0">
      <text>
        <r>
          <rPr>
            <b/>
            <sz val="8"/>
            <color indexed="81"/>
            <rFont val="Tahoma"/>
            <family val="2"/>
            <charset val="238"/>
          </rPr>
          <t>wywołującym alarm w miejscu chronionego obiektu, bez stałego adresata alarmu</t>
        </r>
      </text>
    </comment>
    <comment ref="F94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44" authorId="0">
      <text>
        <r>
          <rPr>
            <b/>
            <sz val="8"/>
            <color indexed="81"/>
            <rFont val="Tahoma"/>
            <family val="2"/>
            <charset val="238"/>
          </rPr>
          <t>np. Policja, firma ochrony mienia</t>
        </r>
        <r>
          <rPr>
            <sz val="8"/>
            <color indexed="81"/>
            <rFont val="Tahoma"/>
            <family val="2"/>
            <charset val="238"/>
          </rPr>
          <t xml:space="preserve">
</t>
        </r>
      </text>
    </comment>
    <comment ref="F94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45" authorId="0">
      <text>
        <r>
          <rPr>
            <b/>
            <sz val="8"/>
            <color indexed="81"/>
            <rFont val="Tahoma"/>
            <family val="2"/>
            <charset val="238"/>
          </rPr>
          <t xml:space="preserve">np. Państwowa Straż Pożarna, zakładowa straż pożarna, portiernia, agencja ochrony mienia
</t>
        </r>
      </text>
    </comment>
    <comment ref="F945"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46"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47" authorId="0">
      <text>
        <r>
          <rPr>
            <b/>
            <sz val="8"/>
            <color indexed="81"/>
            <rFont val="Tahoma"/>
            <family val="2"/>
            <charset val="238"/>
          </rPr>
          <t>Sposoby uruchamiania instalacji oddymiającej: 
automatycznie - czujki; 
ręcznie - przyciski</t>
        </r>
      </text>
    </comment>
    <comment ref="C951" authorId="0">
      <text>
        <r>
          <rPr>
            <b/>
            <sz val="8"/>
            <color indexed="81"/>
            <rFont val="Tahoma"/>
            <family val="2"/>
            <charset val="238"/>
          </rPr>
          <t>wywołującym alarm w miejscu chronionego obiektu, bez stałego adresata alarmu</t>
        </r>
      </text>
    </comment>
    <comment ref="F952"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53" authorId="0">
      <text>
        <r>
          <rPr>
            <b/>
            <sz val="8"/>
            <color indexed="81"/>
            <rFont val="Tahoma"/>
            <family val="2"/>
            <charset val="238"/>
          </rPr>
          <t>np. Policja, firma ochrony mienia</t>
        </r>
        <r>
          <rPr>
            <sz val="8"/>
            <color indexed="81"/>
            <rFont val="Tahoma"/>
            <family val="2"/>
            <charset val="238"/>
          </rPr>
          <t xml:space="preserve">
</t>
        </r>
      </text>
    </comment>
    <comment ref="F953"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54" authorId="0">
      <text>
        <r>
          <rPr>
            <b/>
            <sz val="8"/>
            <color indexed="81"/>
            <rFont val="Tahoma"/>
            <family val="2"/>
            <charset val="238"/>
          </rPr>
          <t xml:space="preserve">np. Państwowa Straż Pożarna, zakładowa straż pożarna, portiernia, agencja ochrony mienia
</t>
        </r>
      </text>
    </comment>
    <comment ref="F954" authorId="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55" authorId="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56" authorId="0">
      <text>
        <r>
          <rPr>
            <b/>
            <sz val="8"/>
            <color indexed="81"/>
            <rFont val="Tahoma"/>
            <family val="2"/>
            <charset val="238"/>
          </rPr>
          <t>Sposoby uruchamiania instalacji oddymiającej: 
automatycznie - czujki; 
ręcznie - przyciski</t>
        </r>
      </text>
    </comment>
  </commentList>
</comments>
</file>

<file path=xl/sharedStrings.xml><?xml version="1.0" encoding="utf-8"?>
<sst xmlns="http://schemas.openxmlformats.org/spreadsheetml/2006/main" count="6358" uniqueCount="947">
  <si>
    <t>L.p.</t>
  </si>
  <si>
    <t>Nazwa jednostki</t>
  </si>
  <si>
    <t>REGON</t>
  </si>
  <si>
    <t>NIP</t>
  </si>
  <si>
    <t>Miejsca ubezpieczenia</t>
  </si>
  <si>
    <t>1.</t>
  </si>
  <si>
    <t>2.</t>
  </si>
  <si>
    <t>3.</t>
  </si>
  <si>
    <t>4.</t>
  </si>
  <si>
    <t>5.</t>
  </si>
  <si>
    <t>6.</t>
  </si>
  <si>
    <t>7.</t>
  </si>
  <si>
    <t>8.</t>
  </si>
  <si>
    <t>9.</t>
  </si>
  <si>
    <t>Lp.</t>
  </si>
  <si>
    <t>Rok budowy</t>
  </si>
  <si>
    <t>Rodzaj sprzętu</t>
  </si>
  <si>
    <t>Łączna suma ubezpieczenia</t>
  </si>
  <si>
    <t>Sprzęt stacjonarny</t>
  </si>
  <si>
    <t>Sprzęt przenośny</t>
  </si>
  <si>
    <t>Ubezpieczający/Ubezpieczony</t>
  </si>
  <si>
    <t>Przedmiot ubezpieczenia</t>
  </si>
  <si>
    <t>Suma ubezpieczenia</t>
  </si>
  <si>
    <t>OC</t>
  </si>
  <si>
    <t>AC</t>
  </si>
  <si>
    <t>Łączne sumy ubezpieczenia</t>
  </si>
  <si>
    <t>Rodzaj mienia</t>
  </si>
  <si>
    <t>Budowle</t>
  </si>
  <si>
    <t>Wyposażenie i urządzenia</t>
  </si>
  <si>
    <t>Rodzaj budowli</t>
  </si>
  <si>
    <t>Wartość początkowa 
(ks. brutto)</t>
  </si>
  <si>
    <t>Lokalizacja (adres)</t>
  </si>
  <si>
    <t>10.</t>
  </si>
  <si>
    <t>11.</t>
  </si>
  <si>
    <t>12.</t>
  </si>
  <si>
    <t>13.</t>
  </si>
  <si>
    <t>Rodzaj ogrzewania</t>
  </si>
  <si>
    <t>Zabezpieczenia przeciwkradzieżowe</t>
  </si>
  <si>
    <t xml:space="preserve">Zabezpieczenia ppoż. </t>
  </si>
  <si>
    <t>Powierz. użytkowa w m²</t>
  </si>
  <si>
    <t>ścian</t>
  </si>
  <si>
    <t>stropów</t>
  </si>
  <si>
    <t>pokrycie dachu</t>
  </si>
  <si>
    <t>Liczba miejsc</t>
  </si>
  <si>
    <t>Monitoring, systemy alarmowe</t>
  </si>
  <si>
    <t>NNW</t>
  </si>
  <si>
    <t>14.</t>
  </si>
  <si>
    <t>15.</t>
  </si>
  <si>
    <t>17.</t>
  </si>
  <si>
    <t>18.</t>
  </si>
  <si>
    <t>19.</t>
  </si>
  <si>
    <t>21.</t>
  </si>
  <si>
    <t>23.</t>
  </si>
  <si>
    <t>25.</t>
  </si>
  <si>
    <t>Ubezpieczenie sprzętu elektronicznego od wszystkich ryzyk</t>
  </si>
  <si>
    <t>Ubezpieczenie odpowiedzialności cywilnej</t>
  </si>
  <si>
    <t>16.</t>
  </si>
  <si>
    <t>20.</t>
  </si>
  <si>
    <t>22.</t>
  </si>
  <si>
    <t>24.</t>
  </si>
  <si>
    <t>26.</t>
  </si>
  <si>
    <t>27.</t>
  </si>
  <si>
    <t>Przeznaczenie budynku</t>
  </si>
  <si>
    <t>Ogrodzenie</t>
  </si>
  <si>
    <t xml:space="preserve">Numer rejestracyjny </t>
  </si>
  <si>
    <t>Marka pojazdu</t>
  </si>
  <si>
    <t>Numer identyfikacyjny (VIN/ nadwozia/ podwozia/ ramy)</t>
  </si>
  <si>
    <t>Rodzaj i przeznaczenie pojazdu</t>
  </si>
  <si>
    <t>Rok produkcji</t>
  </si>
  <si>
    <t>Pojemność silnika [ccm]</t>
  </si>
  <si>
    <t>28.</t>
  </si>
  <si>
    <t>29.</t>
  </si>
  <si>
    <t>30.</t>
  </si>
  <si>
    <t>31.</t>
  </si>
  <si>
    <t>32.</t>
  </si>
  <si>
    <t>33.</t>
  </si>
  <si>
    <t>34.</t>
  </si>
  <si>
    <t>35.</t>
  </si>
  <si>
    <t>36.</t>
  </si>
  <si>
    <t>37.</t>
  </si>
  <si>
    <t>38.</t>
  </si>
  <si>
    <t>39.</t>
  </si>
  <si>
    <t>40.</t>
  </si>
  <si>
    <t>41.</t>
  </si>
  <si>
    <t>42.</t>
  </si>
  <si>
    <t>43.</t>
  </si>
  <si>
    <t>44.</t>
  </si>
  <si>
    <t>45.</t>
  </si>
  <si>
    <t>RAZEM:</t>
  </si>
  <si>
    <t>Centrale tel. i faxy, aparaty telefoniczne</t>
  </si>
  <si>
    <t>Ubezpieczenia komunikacyjne</t>
  </si>
  <si>
    <t>TAK</t>
  </si>
  <si>
    <t>NIE</t>
  </si>
  <si>
    <t>MAN</t>
  </si>
  <si>
    <t>RAZEM</t>
  </si>
  <si>
    <t>-</t>
  </si>
  <si>
    <t>ŁĄCZNIE WSZYSTKIE BUDOWLE</t>
  </si>
  <si>
    <r>
      <t xml:space="preserve">Czy okna budynków są okratowane
</t>
    </r>
    <r>
      <rPr>
        <i/>
        <sz val="9"/>
        <rFont val="Times New Roman"/>
        <family val="1"/>
        <charset val="238"/>
      </rPr>
      <t>(jeśli tak proszę podać które i w jakich pomieszczeniach)</t>
    </r>
  </si>
  <si>
    <t>Agregaty gaśnicze:
Liczba sprawnych agregatów gaśniczych:……….</t>
  </si>
  <si>
    <t>Stały dozór fizyczny - pracownicy firmy ochrony mienia. W godzinach: ………….</t>
  </si>
  <si>
    <t>Alarm z sygnałem lokalnym</t>
  </si>
  <si>
    <t>Hydranty zewnętrzne:
Liczba sprawnych hydrantów zewnętrznych:……….</t>
  </si>
  <si>
    <t xml:space="preserve">Czy wszystkie drzwi zewnętrzne zaopatrzone są w co najmniej 2 zamki wielozastawkowe        </t>
  </si>
  <si>
    <t>Sprawna instalacja sygnalizacji pożaru - sygnalizująca w miejscu chronionym</t>
  </si>
  <si>
    <t xml:space="preserve">System alarmowy z powiadomieniem służb patrolowych z całodobową ochroną          </t>
  </si>
  <si>
    <t>Sprawna instalacja sygnalizacji pożaru - sygnalizująca poza miejscem chronionym</t>
  </si>
  <si>
    <t>Monitoring (kamery przemysłowe)</t>
  </si>
  <si>
    <t>Sprawna instalacja sygnalizacji pożaru z powiadomieniem służb patrolowych</t>
  </si>
  <si>
    <t xml:space="preserve">Pozostałe zabezpieczenia
</t>
  </si>
  <si>
    <t>Sprawna instalacja gaśnicza
Rodzaj instalacji gaśniczej: ……….</t>
  </si>
  <si>
    <t>Sprawna instalacja oddymiająca (klapy dymowe)</t>
  </si>
  <si>
    <t>Hydranty wewnętrzne:
Liczba sprawnych hydrantów wewnętrznych:……….</t>
  </si>
  <si>
    <t>gaśnice
Liczba sprawnych gaśnic:……….</t>
  </si>
  <si>
    <t>Stały dozór fizyczny - ochrona własna 
W godzinach: ………….</t>
  </si>
  <si>
    <t>TAK - wewnętrzny i zewnętrzny</t>
  </si>
  <si>
    <t>TAK - zewnętrzny</t>
  </si>
  <si>
    <t>własna kotłownia</t>
  </si>
  <si>
    <t>papa</t>
  </si>
  <si>
    <t>blacha</t>
  </si>
  <si>
    <t>żelbeton</t>
  </si>
  <si>
    <t>murowane</t>
  </si>
  <si>
    <t>drewniany</t>
  </si>
  <si>
    <t>Kanalizacja deszczowa</t>
  </si>
  <si>
    <t>TAK - uruchamiana ręcznie</t>
  </si>
  <si>
    <t>wszystkie lokalizacje zgodnie z wykazem budynków i budowli</t>
  </si>
  <si>
    <t>TAK - A i B</t>
  </si>
  <si>
    <t>Czy obiekt jest użytkowany?</t>
  </si>
  <si>
    <t>jednostka samorządu terytorialnego</t>
  </si>
  <si>
    <t>46.</t>
  </si>
  <si>
    <t>47.</t>
  </si>
  <si>
    <t>TAK - wewnętrzny</t>
  </si>
  <si>
    <t>gaśnice
Liczba sprawnych gaśnic: 6</t>
  </si>
  <si>
    <t>Gminna Biblioteka Publiczna w Stanominie</t>
  </si>
  <si>
    <t>331445421</t>
  </si>
  <si>
    <t>Stanomino 27, 78- 217 Stanomino</t>
  </si>
  <si>
    <t>świadczenia społeczne- pomoc społeczna</t>
  </si>
  <si>
    <t>Pomianowo 6, 78- 200 Białogard</t>
  </si>
  <si>
    <t>działalność oświatowa</t>
  </si>
  <si>
    <t>330385616</t>
  </si>
  <si>
    <t>Szkoła Podstawowa im. Jana Brzechwy w Rogowie</t>
  </si>
  <si>
    <t>Rogowo 63, 78- 200 Białogard</t>
  </si>
  <si>
    <t>330386018</t>
  </si>
  <si>
    <t>ul. Wileńska 8, 78-200 Białogard</t>
  </si>
  <si>
    <t>003801692</t>
  </si>
  <si>
    <t>ZBI 15820</t>
  </si>
  <si>
    <t>ZBI 08741</t>
  </si>
  <si>
    <t>ZBI H810</t>
  </si>
  <si>
    <t>ZBI 02572</t>
  </si>
  <si>
    <t>ZBI 06498</t>
  </si>
  <si>
    <t>ZBI 04210</t>
  </si>
  <si>
    <t>ZBI 17505</t>
  </si>
  <si>
    <t>ZBI 06185</t>
  </si>
  <si>
    <t>ZBI O4925</t>
  </si>
  <si>
    <t>ZBI 04924</t>
  </si>
  <si>
    <t>ZBI P423</t>
  </si>
  <si>
    <t>ZBI C175</t>
  </si>
  <si>
    <t>ZBI 24917</t>
  </si>
  <si>
    <t>Brak</t>
  </si>
  <si>
    <t>FORD</t>
  </si>
  <si>
    <t>AUTOSAN</t>
  </si>
  <si>
    <t>JELCZ</t>
  </si>
  <si>
    <t>FIAT/WALDI</t>
  </si>
  <si>
    <t>VOLKSWAGEN</t>
  </si>
  <si>
    <t>FIAT</t>
  </si>
  <si>
    <t>URSUS</t>
  </si>
  <si>
    <t>BAUKEMAN</t>
  </si>
  <si>
    <t>RÓWNIARKA</t>
  </si>
  <si>
    <t>Transit</t>
  </si>
  <si>
    <t>TRANSPORTER</t>
  </si>
  <si>
    <t>D-73202</t>
  </si>
  <si>
    <t xml:space="preserve">TRANSIT </t>
  </si>
  <si>
    <t>WFODXXTTFDDR71509</t>
  </si>
  <si>
    <t>SUADW3CFTAS680988</t>
  </si>
  <si>
    <t>SUJ09010020000316</t>
  </si>
  <si>
    <t>ZFA22300005604087</t>
  </si>
  <si>
    <t>WMAF065780W020571</t>
  </si>
  <si>
    <t>WFOPXXBDFP4B41008</t>
  </si>
  <si>
    <t>WV2ZZZF0ZRH042399</t>
  </si>
  <si>
    <t>WV2ZZZZ7HZ5H086166</t>
  </si>
  <si>
    <t>ZFA27000064178099</t>
  </si>
  <si>
    <t>ZFA27000064246069</t>
  </si>
  <si>
    <t>ZBI003070250</t>
  </si>
  <si>
    <t>77689</t>
  </si>
  <si>
    <t>ZFA230000005798787</t>
  </si>
  <si>
    <t>54037</t>
  </si>
  <si>
    <t>AUTOBUS</t>
  </si>
  <si>
    <t>AUTO BUS</t>
  </si>
  <si>
    <t>SAMOCHÓD CIĘŻAROWY</t>
  </si>
  <si>
    <t>SAMOCHÓD OSOBOWY</t>
  </si>
  <si>
    <t>SAMOCHOD OSOBOWY</t>
  </si>
  <si>
    <t>PRZYCZEPA ROLNICZA</t>
  </si>
  <si>
    <t>CIĄGNIK ROLNICZY</t>
  </si>
  <si>
    <t>ZBI L803</t>
  </si>
  <si>
    <t>RENAULT</t>
  </si>
  <si>
    <t>THALIA</t>
  </si>
  <si>
    <t>VF1LB0PC531533224</t>
  </si>
  <si>
    <t>ZBI 05037</t>
  </si>
  <si>
    <t>ZBI 20025</t>
  </si>
  <si>
    <t>ZBI 01696</t>
  </si>
  <si>
    <t>ZBI 15890</t>
  </si>
  <si>
    <t>ZBI 13423</t>
  </si>
  <si>
    <t>ZBI 25344</t>
  </si>
  <si>
    <t>ZBI X701</t>
  </si>
  <si>
    <t>ZBI K977</t>
  </si>
  <si>
    <t>ZBI 23087</t>
  </si>
  <si>
    <t>Mercedes-Benz</t>
  </si>
  <si>
    <t>Jelcz</t>
  </si>
  <si>
    <t>IFA</t>
  </si>
  <si>
    <t>Magirus</t>
  </si>
  <si>
    <t>Daimlerchrysler</t>
  </si>
  <si>
    <t>Star</t>
  </si>
  <si>
    <t>VOLVO</t>
  </si>
  <si>
    <t>LAF 322-36</t>
  </si>
  <si>
    <t>TBS</t>
  </si>
  <si>
    <t>014R</t>
  </si>
  <si>
    <t>W50</t>
  </si>
  <si>
    <t>Deutz</t>
  </si>
  <si>
    <t>211 CDI</t>
  </si>
  <si>
    <t>L71,LE</t>
  </si>
  <si>
    <t>FL 10</t>
  </si>
  <si>
    <t>pożarniczy</t>
  </si>
  <si>
    <t>WF0ZXXGBVZMK31910</t>
  </si>
  <si>
    <t>SUJP442CKX0000120</t>
  </si>
  <si>
    <t>WF0VXXBDFV4D73955</t>
  </si>
  <si>
    <t>WDB9026721R218586</t>
  </si>
  <si>
    <t>WMAL70ZZ87Y174648</t>
  </si>
  <si>
    <t>WF0LXXBDFL3U19532</t>
  </si>
  <si>
    <t>YV2F2CBA9MA360837</t>
  </si>
  <si>
    <t>Budynek administracji, Urząd Gminy Białogard</t>
  </si>
  <si>
    <t>Inny:</t>
  </si>
  <si>
    <t>wypełnienie:</t>
  </si>
  <si>
    <t>Czarnowęsy 8, 78-200 Białogard</t>
  </si>
  <si>
    <t>dz. nr 50/7 ob.Góry</t>
  </si>
  <si>
    <t>dz. nr 55/2 ob. Góry</t>
  </si>
  <si>
    <t>Nawino 27,78-200 Białogard</t>
  </si>
  <si>
    <t>672-208-26-83</t>
  </si>
  <si>
    <t>opieka społeczna, świadczenia rodzinne, fundusz alimantacyjny, świadczenia wychowawcze 500+, wypłata stypendiów dla uczniów, wspieranie rodziny</t>
  </si>
  <si>
    <t>330920469</t>
  </si>
  <si>
    <t>ul. Wileńska 8, 78- 200 Białogard</t>
  </si>
  <si>
    <t>Kserokopiarki, urządzenia wielofunkcyjne, drukarki</t>
  </si>
  <si>
    <t>CHODNIK Z POLBRUKU</t>
  </si>
  <si>
    <t>OGRODZENIA</t>
  </si>
  <si>
    <t>PLAC ZABAW</t>
  </si>
  <si>
    <r>
      <t xml:space="preserve">Czy okna budynków są okratowane
</t>
    </r>
    <r>
      <rPr>
        <i/>
        <sz val="9"/>
        <rFont val="Times New Roman"/>
        <family val="1"/>
        <charset val="238"/>
      </rPr>
      <t>(jeśli tak proszę podać które i w jakich pomieszczeniach) pracownia informatyczna</t>
    </r>
  </si>
  <si>
    <t>gaśnice
Liczba sprawnych gaśnic:6</t>
  </si>
  <si>
    <t>Hydranty wewnętrzne:
Liczba sprawnych hydrantów wewnętrznych:2</t>
  </si>
  <si>
    <t>Hydranty zewnętrzne:
Liczba sprawnych hydrantów zewnętrznych:1</t>
  </si>
  <si>
    <t>czujniki ruchu</t>
  </si>
  <si>
    <t>KANALIZACJA DESZCZOWA</t>
  </si>
  <si>
    <t>BOISKO SZKOLNE STANOMINO (STADION)</t>
  </si>
  <si>
    <t>BOISKO SZKOLNE</t>
  </si>
  <si>
    <t>gazowe</t>
  </si>
  <si>
    <t>płyty żelbetowe</t>
  </si>
  <si>
    <t>więźba drewniana</t>
  </si>
  <si>
    <t>płyty żelbetowe/płyty ecophon</t>
  </si>
  <si>
    <t>blacha fałdowa</t>
  </si>
  <si>
    <t>Hydranty wewnętrzne:
Liczba sprawnych hydrantów wewnętrznych: 6</t>
  </si>
  <si>
    <t>rodzaj paliwa: stałe</t>
  </si>
  <si>
    <t>Inny:papa</t>
  </si>
  <si>
    <t>Ogrodzenie szkoły</t>
  </si>
  <si>
    <t>Plac zabaw HUNCWOT</t>
  </si>
  <si>
    <t>Boisko do piłki ręcznej</t>
  </si>
  <si>
    <t>Boisko szkolne do piłki nożnej</t>
  </si>
  <si>
    <t>gaśnice
Liczba sprawnych gaśnic:…12…….</t>
  </si>
  <si>
    <t>Stały dozór fizyczny - ochrona własna 
W godzinach: 21.00-7.00  w m-ch X-V</t>
  </si>
  <si>
    <t>Hydranty zewnętrzne:
Liczba sprawnych hydrantów zewnętrznych:…1…….</t>
  </si>
  <si>
    <t>nie dotyczy</t>
  </si>
  <si>
    <t>48.</t>
  </si>
  <si>
    <t>49.</t>
  </si>
  <si>
    <t>50.</t>
  </si>
  <si>
    <t>51.</t>
  </si>
  <si>
    <t>52.</t>
  </si>
  <si>
    <t>53.</t>
  </si>
  <si>
    <t>54.</t>
  </si>
  <si>
    <t>55.</t>
  </si>
  <si>
    <t>56.</t>
  </si>
  <si>
    <t>57.</t>
  </si>
  <si>
    <t>58.</t>
  </si>
  <si>
    <t>59.</t>
  </si>
  <si>
    <t>60.</t>
  </si>
  <si>
    <t>61.</t>
  </si>
  <si>
    <t>62.</t>
  </si>
  <si>
    <t>63.</t>
  </si>
  <si>
    <t>64.</t>
  </si>
  <si>
    <t>65.</t>
  </si>
  <si>
    <t>Pomianowo 6, 78-200 Białogard</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</si>
  <si>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</si>
  <si>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</si>
  <si>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</si>
  <si>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</si>
  <si>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</si>
  <si>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</si>
  <si>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</si>
  <si>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</si>
  <si>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</si>
  <si>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</si>
  <si>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</si>
  <si>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</si>
  <si>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</si>
  <si>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</si>
  <si>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</si>
  <si>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</si>
  <si>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</si>
  <si>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</si>
  <si>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</si>
  <si>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</si>
  <si>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</si>
  <si>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</si>
  <si>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</si>
  <si>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</si>
  <si>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</si>
  <si>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</si>
  <si>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</si>
  <si>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</si>
  <si>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</si>
  <si>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</si>
  <si>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</si>
  <si>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</si>
  <si>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</si>
  <si>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</si>
  <si>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</si>
  <si>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</si>
  <si>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</si>
  <si>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</si>
  <si>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</si>
  <si>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</si>
  <si>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</si>
  <si>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</si>
  <si>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</si>
  <si>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TAK - uruchamiana automatycznie</t>
  </si>
  <si>
    <t>109.</t>
  </si>
  <si>
    <t>110.</t>
  </si>
  <si>
    <t>CHODNIK O POW 255 M2</t>
  </si>
  <si>
    <t>BOISKO DO PI£KI NOZNEJ O PW. 2145,11 M2 GMINMAZJUM POMIANOWO</t>
  </si>
  <si>
    <t>MASZT FOTORADARU STACJONALNEGO</t>
  </si>
  <si>
    <t>KANALIZACJA GRAWITACYJNO-SANITARNA PODWILCZE</t>
  </si>
  <si>
    <t>111.</t>
  </si>
  <si>
    <t>112.</t>
  </si>
  <si>
    <t>113.</t>
  </si>
  <si>
    <t>114.</t>
  </si>
  <si>
    <t>115.</t>
  </si>
  <si>
    <t>116.</t>
  </si>
  <si>
    <t>117.</t>
  </si>
  <si>
    <t>118.</t>
  </si>
  <si>
    <t>119.</t>
  </si>
  <si>
    <t>120.</t>
  </si>
  <si>
    <t>121.</t>
  </si>
  <si>
    <t>122.</t>
  </si>
  <si>
    <t>123.</t>
  </si>
  <si>
    <t>124.</t>
  </si>
  <si>
    <t>125.</t>
  </si>
  <si>
    <t>126.</t>
  </si>
  <si>
    <t>127.</t>
  </si>
  <si>
    <t>128.</t>
  </si>
  <si>
    <t>129.</t>
  </si>
  <si>
    <t>130.</t>
  </si>
  <si>
    <t>131.</t>
  </si>
  <si>
    <t>OGRODZENIE WODOC. RYCHOWO</t>
  </si>
  <si>
    <t>ZBIORNIK SZMBO RYCHOWO</t>
  </si>
  <si>
    <t>ZBIORNIK RYCHOWO</t>
  </si>
  <si>
    <t>DROGA STANOMINO</t>
  </si>
  <si>
    <t>PRZYDOMOWA OCZYSZCZALNIA OECIEKÓW ROTO TANK (NAWINO 27)</t>
  </si>
  <si>
    <t>OGRODZENIE BY£A SZKO£A SIÑCE</t>
  </si>
  <si>
    <t>OGRODZENIE BY£A SZKO£A NASUTOWO</t>
  </si>
  <si>
    <t>PARKING UG UL. WILEÑSKA 8</t>
  </si>
  <si>
    <t>PRZEBUDOWA DROGI GMINNEJ LULEWICE</t>
  </si>
  <si>
    <t>DROGA GMINNA NR 1719015 W LULEWICACH</t>
  </si>
  <si>
    <t>OGRODZENIE SP STANOMINO</t>
  </si>
  <si>
    <t>OGRODZENIE BETONOWE BUDYNKU KOMUNALNEGO REDLINO 32</t>
  </si>
  <si>
    <t>DROGA MOCZY£KI - KOL.MOCZY£KI O D£. 1,1 KM</t>
  </si>
  <si>
    <t>CHODNIK O POW. 302M2</t>
  </si>
  <si>
    <t>SCHODY TERENOWE PRZYLEG£E DO CHODNIKA O POW. 8,28M2</t>
  </si>
  <si>
    <t>TRAKT JEZDNY O POW. 640,79M2</t>
  </si>
  <si>
    <t>OGRODZENIE PI£KOCHWYTY D£. 269,6 M POMIANOWO</t>
  </si>
  <si>
    <t>PLAC ZABAW BUCZEK</t>
  </si>
  <si>
    <t>PLAC ZABAW W LASKACH</t>
  </si>
  <si>
    <t>STANICA KAJAKOWA W BYSZYNIE</t>
  </si>
  <si>
    <t>ZIELEÑ</t>
  </si>
  <si>
    <t>PLAC ZABAW WRAZ ZAGOSPODAROWANIEM TERENU W RYCHOWIE</t>
  </si>
  <si>
    <t>TRAWNIKI O POW. 823M2</t>
  </si>
  <si>
    <t>MA£A ARCHITEKTURA 34,45M MURKI, £AWKI, PLAC</t>
  </si>
  <si>
    <t>BOISKO SZKOLNE REDLINO</t>
  </si>
  <si>
    <t>SCENA WIDOWISKOWA Z LOGO GMINY</t>
  </si>
  <si>
    <t>CHODNIK POMIANOWO</t>
  </si>
  <si>
    <t>WJAZD OSP POMIANOWO</t>
  </si>
  <si>
    <t>OGRODZENIE PLACU ZABAW W GRUSZEWIE</t>
  </si>
  <si>
    <t>OGRODZENIE PLACU ZABAW W PÊKANINIE</t>
  </si>
  <si>
    <t>OGRODZENIE PLACU ZABAW</t>
  </si>
  <si>
    <t>OGRODZENIE PLACU ZABAW W NAWINIE</t>
  </si>
  <si>
    <t>OGRODZENIE PLACU ZABAW W POMIANOWIE</t>
  </si>
  <si>
    <t>OGRODZENIE STAWU W REDLINIE</t>
  </si>
  <si>
    <t>PLAC ZABAW HUNCWOT W REDLINIE</t>
  </si>
  <si>
    <t>PLAC ZABAW HUNCWOT W NASUTOWIE</t>
  </si>
  <si>
    <t>PLAC ZABAW HUNCWOT W CZARNOWÊSACH</t>
  </si>
  <si>
    <t>WIATA I 7-ELEMENTOWY PLAC ZABAW W MOCZY£KACH</t>
  </si>
  <si>
    <t>PLAC ZABAW 7-ELEMENTOWY Z OGRODZENIEM</t>
  </si>
  <si>
    <t>WIATA I 7-ELEMENTOWY PLAC ZABAW W SIÑCACH</t>
  </si>
  <si>
    <t>PLAC ZABAW EMILKA S</t>
  </si>
  <si>
    <t>ZESTAW ZABAWOWY GAPCIO NA PLAC ZABAW</t>
  </si>
  <si>
    <t>BUJAK "KOÑ" NA PLAC ZABAW W LASKACH</t>
  </si>
  <si>
    <t>BUJAK "MOTOR" NA PLAC ZABAW</t>
  </si>
  <si>
    <t>BUJAK "KOÑ" NA PLAC ZABAW</t>
  </si>
  <si>
    <t>132.</t>
  </si>
  <si>
    <t>133.</t>
  </si>
  <si>
    <t>134.</t>
  </si>
  <si>
    <t>135.</t>
  </si>
  <si>
    <t>136.</t>
  </si>
  <si>
    <t>137.</t>
  </si>
  <si>
    <t>138.</t>
  </si>
  <si>
    <t>139.</t>
  </si>
  <si>
    <t>140.</t>
  </si>
  <si>
    <t>141.</t>
  </si>
  <si>
    <t>142.</t>
  </si>
  <si>
    <t>143.</t>
  </si>
  <si>
    <t>144.</t>
  </si>
  <si>
    <t>145.</t>
  </si>
  <si>
    <t>Pozostały sprzęt elektroniczny (m.in.. Fotoradary)</t>
  </si>
  <si>
    <t>Urząd Gminy Białogard</t>
  </si>
  <si>
    <t>Gminny Ośrodek Pomocy Społecznej w Białogardzie</t>
  </si>
  <si>
    <t>330385591</t>
  </si>
  <si>
    <t>CASE 580ST</t>
  </si>
  <si>
    <t>KOPARKO-ŁADOWARKA</t>
  </si>
  <si>
    <t>Ochotnicza Straż Pożarna Stanomino</t>
  </si>
  <si>
    <t>672-182-70-98</t>
  </si>
  <si>
    <t>Stanomino 24 78-217 Stanomino</t>
  </si>
  <si>
    <t>Budynki</t>
  </si>
  <si>
    <t>Ubezpieczenie mienia od wszystkich ryzyk</t>
  </si>
  <si>
    <t>146.</t>
  </si>
  <si>
    <t>147.</t>
  </si>
  <si>
    <t>148.</t>
  </si>
  <si>
    <t>149.</t>
  </si>
  <si>
    <t>150.</t>
  </si>
  <si>
    <t>Adres siedziby</t>
  </si>
  <si>
    <t>Lokalizacje</t>
  </si>
  <si>
    <t>Opis działalności</t>
  </si>
  <si>
    <t>Ilość zatrudnionych osób</t>
  </si>
  <si>
    <t>Rodzaj budynku</t>
  </si>
  <si>
    <t>Czy została przeprowadzona okresowa kontrola stanu techniczego obiektu budowalnego zgodnie z art. 62 ustawy Prawo budowlane?</t>
  </si>
  <si>
    <t>Przeprowadzane remonty istotnie podwyższające wartość obiektu - data i zakres remontu</t>
  </si>
  <si>
    <t>Czy budynek znajduje się pod nadzorem konserwatora zabytków?</t>
  </si>
  <si>
    <t>konstrukcji dachu</t>
  </si>
  <si>
    <t xml:space="preserve">Wyposażenie i urządzenia </t>
  </si>
  <si>
    <t>A. Łączne sumy ubezpieczenia:</t>
  </si>
  <si>
    <t>Kserokopiarki, urządzenia wielofunkcyjne</t>
  </si>
  <si>
    <t>Monitoring</t>
  </si>
  <si>
    <t>Pozostały sprzęt</t>
  </si>
  <si>
    <t>WYKAZ POJAZDÓW</t>
  </si>
  <si>
    <t>Typ, model pojazdu</t>
  </si>
  <si>
    <t>DMC [kg]</t>
  </si>
  <si>
    <t>Wartość netto/ brutto</t>
  </si>
  <si>
    <t>NW</t>
  </si>
  <si>
    <t>PRZEBIEG DOTYCHCZASOWYCH UBEZPIECZEŃ</t>
  </si>
  <si>
    <t>Ubezpieczenia majątkowe</t>
  </si>
  <si>
    <t>RYZYKO</t>
  </si>
  <si>
    <t>01.01.2017 - 31.12.2017</t>
  </si>
  <si>
    <t>01.01.2018 - 31.12.2018</t>
  </si>
  <si>
    <t>01.01.2019 - 31.12.2019</t>
  </si>
  <si>
    <t>01.01.2020 - 31.12.2020</t>
  </si>
  <si>
    <t>data szkody</t>
  </si>
  <si>
    <t>kwota wypłaty</t>
  </si>
  <si>
    <t>Rezerwa</t>
  </si>
  <si>
    <t>Przyczyna/ przedmiot szkody</t>
  </si>
  <si>
    <t>AR</t>
  </si>
  <si>
    <t>RAZEM AR:</t>
  </si>
  <si>
    <t>EEI</t>
  </si>
  <si>
    <t>RAZEM EEI:</t>
  </si>
  <si>
    <t>RAZEM OC:</t>
  </si>
  <si>
    <t>Podsumowanie ubezpieczeń majątkowych</t>
  </si>
  <si>
    <t>Podsumowanie ubezpieczeń komunikacyjnych</t>
  </si>
  <si>
    <t>Ubezpieczenie NNW członków OSP</t>
  </si>
  <si>
    <t>Ubezpieczenie OC komunikacyjne</t>
  </si>
  <si>
    <t>rok</t>
  </si>
  <si>
    <t>Ilość szkód</t>
  </si>
  <si>
    <t>wartość wypłat</t>
  </si>
  <si>
    <t>ilość rezerw</t>
  </si>
  <si>
    <t>wartość rezerw</t>
  </si>
  <si>
    <t>Rok</t>
  </si>
  <si>
    <t>suma wypłat i rezerw</t>
  </si>
  <si>
    <t>01.01.2020 - 17.07.2020</t>
  </si>
  <si>
    <t>Ubezpieczenie autocasco</t>
  </si>
  <si>
    <t>Ubezpieczenie NNW</t>
  </si>
  <si>
    <t>suma wypłat</t>
  </si>
  <si>
    <t>Ubezpieczenie AC komunikacyjne</t>
  </si>
  <si>
    <t>Ubezpieczenie OC działalności</t>
  </si>
  <si>
    <t>Ubezpieczenie NNW komunikacyjne</t>
  </si>
  <si>
    <t>RAZEM od 2017</t>
  </si>
  <si>
    <t>dewastacja przystanków</t>
  </si>
  <si>
    <t>dewastacja nagrobka</t>
  </si>
  <si>
    <t>regres</t>
  </si>
  <si>
    <t>uszkodzenia budynku</t>
  </si>
  <si>
    <t xml:space="preserve">FCD6 TRANSIT </t>
  </si>
  <si>
    <t>AUTOSAN A0909L0509</t>
  </si>
  <si>
    <t>LO90ML090M/S L090M/S</t>
  </si>
  <si>
    <t>223/ADIAXLIA-07/Z DOBLO</t>
  </si>
  <si>
    <t>270-XXCIB SCUDO</t>
  </si>
  <si>
    <t>270-KXCIBABL3 SCUDO</t>
  </si>
  <si>
    <t>230 DUCATO</t>
  </si>
  <si>
    <t>Szkoła Podstawowa im. ppor. R. Kuleszy w Pomianowie</t>
  </si>
  <si>
    <t>Nie dotyczy</t>
  </si>
  <si>
    <t>brutto</t>
  </si>
  <si>
    <t>ZBI 21815</t>
  </si>
  <si>
    <t>ZBI5A37</t>
  </si>
  <si>
    <t>ZBI30CF</t>
  </si>
  <si>
    <t>Pronar</t>
  </si>
  <si>
    <t>PT608</t>
  </si>
  <si>
    <t>KUBOTA</t>
  </si>
  <si>
    <t>M6091</t>
  </si>
  <si>
    <t>SZB6080XXJ1X00788</t>
  </si>
  <si>
    <t>KBTMGDDCHJ8054430</t>
  </si>
  <si>
    <t>ZBI 29605</t>
  </si>
  <si>
    <t>ZTC42659JL439110</t>
  </si>
  <si>
    <t>Kamaz</t>
  </si>
  <si>
    <t>Kamaz-2007/46/EC-001-2-AXLES</t>
  </si>
  <si>
    <t>przyczepa powyżej 750 kg DMC</t>
  </si>
  <si>
    <t>ciągnik rolniczy</t>
  </si>
  <si>
    <t>Budynek Szkoły Podstawowej w Pomianowo</t>
  </si>
  <si>
    <t>Stanomino 30, 78- 200 Białogard</t>
  </si>
  <si>
    <t>Szkoła Podstawowa im. Juliana Tuwima w Stanominie</t>
  </si>
  <si>
    <t>Stanomino 30, 78-200 Białogard</t>
  </si>
  <si>
    <t>PRZYŁĄCZE SANITARNE</t>
  </si>
  <si>
    <t>PRZYŁĄCZE CO</t>
  </si>
  <si>
    <t>DROGA DOJAZDOWA STANOMINO (PRZED SALĄ GIMNASTYCZNĄ)</t>
  </si>
  <si>
    <t>OŚEWIETLENIE TERENU</t>
  </si>
  <si>
    <t>budynek Szkoły Podstawowej w Rogowie</t>
  </si>
  <si>
    <t>Rogowo 63, 78-200 Białogard</t>
  </si>
  <si>
    <t>Budynek Szkoły Podstawowej w Stanominie</t>
  </si>
  <si>
    <t>ZBI34598</t>
  </si>
  <si>
    <t>FL</t>
  </si>
  <si>
    <t>YV2T0Y1B1LZ132203</t>
  </si>
  <si>
    <t>ZBI 31998</t>
  </si>
  <si>
    <t>IVECO</t>
  </si>
  <si>
    <t>EURO CARGOFF150EW</t>
  </si>
  <si>
    <t>ZCFB71LN8O2684147</t>
  </si>
  <si>
    <t>PARKING O POW.210 M2</t>
  </si>
  <si>
    <t>BIEŻNIA I SKOCZNIA W DAL O POW 380,5 M2 POMIANOWO</t>
  </si>
  <si>
    <t>POMIANOWO</t>
  </si>
  <si>
    <t>GAZOCIĄG STANOMINO</t>
  </si>
  <si>
    <t>STANOMINO</t>
  </si>
  <si>
    <t>PODWILCZE</t>
  </si>
  <si>
    <t>WODOCIĄG DO BUDYNKU STANOMINO</t>
  </si>
  <si>
    <t>ZEW. SIEĆ WODOCIĄG STANOMINO</t>
  </si>
  <si>
    <t>SIEĆ WODOCIAGOWA STANOMINO</t>
  </si>
  <si>
    <t>SIEĆ WODOCIĄGOWA PRZY BUDYNKU MIESZKALNYM STANOMINO</t>
  </si>
  <si>
    <t>SIEĆ WODOCIĄGOWA SIÑCE</t>
  </si>
  <si>
    <t>SIŃCE</t>
  </si>
  <si>
    <t>WODOCIĄG NASUTOWO</t>
  </si>
  <si>
    <t>NASUTOWO</t>
  </si>
  <si>
    <t>ZBIORNIK NA ŚCIEKI NASUTOWO</t>
  </si>
  <si>
    <t>SIEĆ ZEW. SANITARNA NASUTOWO</t>
  </si>
  <si>
    <t>RYCHOWO</t>
  </si>
  <si>
    <t>SIEĆ WODOCIĄGOWA RYCHOWO</t>
  </si>
  <si>
    <t>URZĄDZENIE INSTALACJI SIECI RYCHOWO</t>
  </si>
  <si>
    <t>ZEWN. SIEĆ WODNA RARWINO</t>
  </si>
  <si>
    <t>RARWINO</t>
  </si>
  <si>
    <t>WIEŻE, MASZTY TELEKOMUNIKACYJNE- PROJEKT INFORMATYZACJA</t>
  </si>
  <si>
    <t>BIAŁOGARD</t>
  </si>
  <si>
    <t>DROGA GMINNA KOŚCIERNICA-ŻELIMUCHA</t>
  </si>
  <si>
    <t>CHODNIK Z KOSTKI BRUKOWEJ KOŚCIERNICA</t>
  </si>
  <si>
    <t>KOŚCIERNICA</t>
  </si>
  <si>
    <t>PLAC POLBRUK KOŚCIERNICA</t>
  </si>
  <si>
    <t>KOSCIERNICA</t>
  </si>
  <si>
    <t>LULEWICE</t>
  </si>
  <si>
    <t>DROGA GMINNA ROŚCINO</t>
  </si>
  <si>
    <t>ROŚCINO</t>
  </si>
  <si>
    <t>NAWIERZCHNIA Z PŁYT BETONOWYCH NA DZ. 169/3 W PUSTKOWIE</t>
  </si>
  <si>
    <t>PUSTKOWO</t>
  </si>
  <si>
    <t>REDLINO 32</t>
  </si>
  <si>
    <t>PUNKTY OŚWIETLENIOWE NA OBWODNICY W KARLINIE DR.NR 6</t>
  </si>
  <si>
    <t>KARLINO</t>
  </si>
  <si>
    <t>OŚWIETLENIE DROGOWE NA DZIAŁKACH 51 ORAZ PARKINGU PRZY CMENTARZU NR 42/4 I 49 OB.</t>
  </si>
  <si>
    <t>PĘKANINO</t>
  </si>
  <si>
    <t>MOCZYŁKI</t>
  </si>
  <si>
    <t>DROGA BIAŁOGÓRZYNKO W KIER. NOSOWA DŁ. 1,2 KM</t>
  </si>
  <si>
    <t>BIAŁOGÓRZYNKO</t>
  </si>
  <si>
    <t>PLAC ZABAW KOŚCIERNICA</t>
  </si>
  <si>
    <t>BUCZEK</t>
  </si>
  <si>
    <t>LASKI</t>
  </si>
  <si>
    <t>STANICA KAJAKOWA W BIAŁOGÓRZYNIE</t>
  </si>
  <si>
    <t>BIAŁOGÓRZYNO</t>
  </si>
  <si>
    <t>BYSZYNO</t>
  </si>
  <si>
    <t>OGRODZENIE ŻELBETONOWE POW. 190 M2 POMIANOWO</t>
  </si>
  <si>
    <t>PLAC ZABAW WRAZ ZAGOSPODAROWANIEM TERENU W ŻYTELKOWO DZ.NR 105/2</t>
  </si>
  <si>
    <t>ŻYTELKOWO</t>
  </si>
  <si>
    <t>WIATA DREWNIANA I PLAC ZABAW WRAZ ZAGOSPODAROWANIEM TERENU W KLĘPINIE BIAŁOGARD</t>
  </si>
  <si>
    <t>KLĘPINO BIAŁOGÓRZYNO</t>
  </si>
  <si>
    <t>STREFA REKREACYJNA BIAŁOGÓRZYNO DZ.258/2</t>
  </si>
  <si>
    <t>BOISKO SZKOLNE BIAŁOGÓRZYNO</t>
  </si>
  <si>
    <t>REDLINO</t>
  </si>
  <si>
    <t>OGRODZENIE PRZY ŚWIETLICY BIA£OGÓRZYNO</t>
  </si>
  <si>
    <t>HUŚTAWKA WAGOWA WAŻKA</t>
  </si>
  <si>
    <t>BIAŁOGORZYNO</t>
  </si>
  <si>
    <t>OGRODZENIE-SOŁECTWO LASKI STANOMINO</t>
  </si>
  <si>
    <t>LASKI-STANOMINO</t>
  </si>
  <si>
    <t>SOŁECTWO LASKI STANOMINO</t>
  </si>
  <si>
    <t>HUŚTAWKA GUMOWA Z METALOWYM WKŁADEM NA PLAC ZABAW</t>
  </si>
  <si>
    <t>BUJAK "KOŃ" NA PLAC ZABAW</t>
  </si>
  <si>
    <t>OGRODZENIE PLACU ZABAW W CZARNOWĘSACH</t>
  </si>
  <si>
    <t>CZARNOWĘSY</t>
  </si>
  <si>
    <t>OGRODZENIE</t>
  </si>
  <si>
    <t>DARGIKOWO</t>
  </si>
  <si>
    <t>GRUSZEWO</t>
  </si>
  <si>
    <t>WYPOSAŻENIE PLACU ZABAW W GRUSZEWIEDZ.11/39</t>
  </si>
  <si>
    <t>HUŚTAWKA WAGOWA WAŻKA 4-OSOBOWA</t>
  </si>
  <si>
    <t>HUŚTAWKA PODWÓJNA BARTUŚ</t>
  </si>
  <si>
    <t xml:space="preserve">KLĘPINO </t>
  </si>
  <si>
    <t>ODRODZENIE W ŁĘCZNIE</t>
  </si>
  <si>
    <t>ŁĘCZNO</t>
  </si>
  <si>
    <t>HUŚTAWKA PODWÓJNA (SIEDZISKO PŁASKIE I KUBEŁKOWE)</t>
  </si>
  <si>
    <t>NAWINO</t>
  </si>
  <si>
    <t>NOSÓWKO</t>
  </si>
  <si>
    <t>WYPOSAZENIE PLACU ZABAW W POMIANOWIE (DZ.204/3</t>
  </si>
  <si>
    <t>ROGOWO</t>
  </si>
  <si>
    <t>OGRODZENIE-SOŁECTWO RZYSZCZEWO</t>
  </si>
  <si>
    <t>RZYSZCZEWO</t>
  </si>
  <si>
    <t>SOŁECTWO RYCHÓWKO</t>
  </si>
  <si>
    <t>WYPOSAZENIE PLACU ZABAW W ŻELEŹNIE DZ.308/3</t>
  </si>
  <si>
    <t>ŻELEŹNO</t>
  </si>
  <si>
    <t>PLAC ZABAW -ŻELIMUCHA (DZ.100)</t>
  </si>
  <si>
    <t>ŻELIMUCHA</t>
  </si>
  <si>
    <t>OGRODZENIE PLACU ZABAW W LASKACH</t>
  </si>
  <si>
    <t>OŚWIETLINIE TERENU BIAŁOGÓRZYNO</t>
  </si>
  <si>
    <t>PLAC Z KOSTKI BRUKOWEJ ŚWIETLICA BIAŁOGÓRZYNO</t>
  </si>
  <si>
    <t>PLAC ŚW. BYSZYNO</t>
  </si>
  <si>
    <t>SPRĘŻYNOWIEC HIPEK GRUBCIO (PLAC ZABAW)</t>
  </si>
  <si>
    <t>KARUZELA BĄK (PLAC ZABAW)</t>
  </si>
  <si>
    <t>HUŚTAWKA APART PLUS 350*225*225</t>
  </si>
  <si>
    <t>OGRODZENIE PRZY ŚWIETLICY W NASUTOWIE</t>
  </si>
  <si>
    <t>HUŚTAWKA MINI PLUS 300*225*225</t>
  </si>
  <si>
    <t>HUŚTAWKA DWUSTANOWISKOWA Z 2 DRABINKAMI NA PLAC ZABAW</t>
  </si>
  <si>
    <t>WIEŻA PLATFORMOWA NA PLAC ZABAW</t>
  </si>
  <si>
    <t>OGRODZENIE STRAŻNICY PODWILCZE</t>
  </si>
  <si>
    <t>OGRODZENIE ZBIORNIKA P.POŻ.ROGOWO</t>
  </si>
  <si>
    <t xml:space="preserve">ZBIORNIK NA ŚCIEKI ŚWIETLICA  BIAŁOGÓRZYNO </t>
  </si>
  <si>
    <t>ZBIORNIK P.POŻ + OGRODZENIE -DARGIKOWO</t>
  </si>
  <si>
    <t>ZBIORNIK P.POż ROGOWO</t>
  </si>
  <si>
    <t>ZBIORNIK P.POŻ. CZARNOWĘSY</t>
  </si>
  <si>
    <t>WIATA BLASZANA</t>
  </si>
  <si>
    <t>KOMÓRKA NARZĘDZIOWA METALOWA</t>
  </si>
  <si>
    <t>DĘBCZYNO</t>
  </si>
  <si>
    <t>WIATA DREWNIANA</t>
  </si>
  <si>
    <t>GARAŻ BLASZANY</t>
  </si>
  <si>
    <t xml:space="preserve">GARAŻ BLASZANY </t>
  </si>
  <si>
    <t>WIATA DREWNIANA Z WYPOSAŻENIEM</t>
  </si>
  <si>
    <t>WIATA, 2 STOŁY, 4 ŁAWKI I KOSZ NA ŚMIECI</t>
  </si>
  <si>
    <t>PRZYSTANEK AUTOBUSOWY</t>
  </si>
  <si>
    <t>KAMOSOWO</t>
  </si>
  <si>
    <t>KLĘPINO BIAŁOGARDZKIE</t>
  </si>
  <si>
    <t>ŁĘCZYNKO</t>
  </si>
  <si>
    <t>GÓRY</t>
  </si>
  <si>
    <t>PRZEGONIA</t>
  </si>
  <si>
    <t>PĘKANINKO</t>
  </si>
  <si>
    <t>RYCHÓWKO</t>
  </si>
  <si>
    <t>STAJKOWO</t>
  </si>
  <si>
    <t>WYGODA</t>
  </si>
  <si>
    <t>ZAGÓRZE</t>
  </si>
  <si>
    <t>ZASPY MAŁE</t>
  </si>
  <si>
    <t>LULEWICZKI</t>
  </si>
  <si>
    <t>TRZEBIELE</t>
  </si>
  <si>
    <t>PLAC ZABAW - LINARIUM STOŻEK</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</si>
  <si>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</si>
  <si>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</si>
  <si>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</si>
  <si>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</si>
  <si>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</si>
  <si>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</si>
  <si>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</si>
  <si>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</si>
  <si>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</si>
  <si>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</si>
  <si>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</si>
  <si>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</si>
  <si>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</si>
  <si>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</si>
  <si>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</si>
  <si>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</si>
  <si>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</si>
  <si>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</si>
  <si>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</si>
  <si>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</si>
  <si>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</si>
  <si>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</si>
  <si>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</si>
  <si>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</si>
  <si>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</si>
  <si>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</si>
  <si>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MAGAZYN PRZY UL. WILEŃSKIEJ</t>
  </si>
  <si>
    <t>b/d</t>
  </si>
  <si>
    <t>HALA SPORTOWA O POW. 1243,74M2 POMIANOWO</t>
  </si>
  <si>
    <t>BYSZYNO 30</t>
  </si>
  <si>
    <t>BUDYNEK GOSPODARCZY ROGOWO 4</t>
  </si>
  <si>
    <t>ROGOWO 4</t>
  </si>
  <si>
    <t>BUDYNEK GOSPODARCZY GÓRY dz.55/2</t>
  </si>
  <si>
    <t>BUDYNEK GOSPODARCZY NAWINO 27, dz.37</t>
  </si>
  <si>
    <t>BUDYNEK GOSPODARCZY PODWILCZE 44/43, dz.144</t>
  </si>
  <si>
    <t>PODWILCZE 44/43</t>
  </si>
  <si>
    <t>BUDYNEK GOSPODARCZY</t>
  </si>
  <si>
    <t>ROGOWO 33</t>
  </si>
  <si>
    <t>BIAŁOGÓRZYNKO 2</t>
  </si>
  <si>
    <t>NAWINO 3</t>
  </si>
  <si>
    <t>ŻELEŹNO 41</t>
  </si>
  <si>
    <t>BUDYNEK SIŃCE ( PO SZKOLE)</t>
  </si>
  <si>
    <t>GARAŻ MUROWANY UL. WILEŃSKA, BIAŁOGARD</t>
  </si>
  <si>
    <t xml:space="preserve">78-200 BIAŁOGARD UL. WILEŃSKA </t>
  </si>
  <si>
    <t>BUDYNEK-NAWINO O POW. 61,0</t>
  </si>
  <si>
    <t>BUDYNEK-PĘKANINO O POW. 8,7</t>
  </si>
  <si>
    <t>BUDYNEK- REDLINO O POW. 46,6</t>
  </si>
  <si>
    <t>BUDYNEK- ZAGÓRZE O POW. 25,5</t>
  </si>
  <si>
    <t>BIAŁOGÓRZYNKO 3/1</t>
  </si>
  <si>
    <t>BIAŁOGÓRZYNKO 3/2</t>
  </si>
  <si>
    <t>BIAŁOGÓRZYNKO 2/1</t>
  </si>
  <si>
    <t>BYSZYNO 5/3</t>
  </si>
  <si>
    <t>BYSZYNO 30/2</t>
  </si>
  <si>
    <t>DARGIKOWO 17/2</t>
  </si>
  <si>
    <t>PODWILCZE 44/2</t>
  </si>
  <si>
    <t>NAWINO 3/1</t>
  </si>
  <si>
    <t>NAWINO 3/2</t>
  </si>
  <si>
    <t>NAWINO 3/3</t>
  </si>
  <si>
    <t>ROGOWO 33/1</t>
  </si>
  <si>
    <t>ROGOWO 4/1</t>
  </si>
  <si>
    <t>PUSTKOWO 10/1</t>
  </si>
  <si>
    <t>PUSTKOWO 10/2</t>
  </si>
  <si>
    <t>ŻELEŹNO 49/1</t>
  </si>
  <si>
    <t>BIAŁOGÓRZYNKO 4</t>
  </si>
  <si>
    <t>NAWINO 27</t>
  </si>
  <si>
    <t>NASUTOWO 15</t>
  </si>
  <si>
    <t>ROGOWO 46</t>
  </si>
  <si>
    <t>BIAŁOGÓRZYNO 22</t>
  </si>
  <si>
    <t>KOŚCIERNICA 5A</t>
  </si>
  <si>
    <t xml:space="preserve">KOŚCIERNICA </t>
  </si>
  <si>
    <t>1965/2005</t>
  </si>
  <si>
    <t>1966/1986</t>
  </si>
  <si>
    <t>BUDYNEK SALI GIMNASTYCZNEJ STANOMINO</t>
  </si>
  <si>
    <t>STANOMINO 28</t>
  </si>
  <si>
    <t>BUDYNEK ŚWIETLICO-SZATNI W   BIAŁOGÓRZYNIE  71</t>
  </si>
  <si>
    <t>BIAŁOGÓRZYNO 71</t>
  </si>
  <si>
    <t>LOKAL ŚWIETLICY BUCZEK 11, DZ.304/2</t>
  </si>
  <si>
    <t>LOKAL ŚWIETLICY BYSZYNO 5/2, DZ.NR 241</t>
  </si>
  <si>
    <t>BYSZYNO 5/2</t>
  </si>
  <si>
    <t>LOKAL ŚWIETLICY  DARGIKOWO 17/1, DZ.255/3</t>
  </si>
  <si>
    <t>DARGIKOWO 17/1</t>
  </si>
  <si>
    <t>BUDYNEK ŚWIETLICY DĘBCZYNO 26, DZ.223</t>
  </si>
  <si>
    <t>DĘBCZYNO 26</t>
  </si>
  <si>
    <t>LOKAL ŚWIETLICY KLĘPINO 22</t>
  </si>
  <si>
    <t>KLEPINO 22</t>
  </si>
  <si>
    <t>LOKAL ŚWIETLICY KOŚCIERNICA 7, DZ.212</t>
  </si>
  <si>
    <t>KOŚCIERNICA 7</t>
  </si>
  <si>
    <t>LOKAL ŚWIETLICY  ŁĘCZNO 8/1</t>
  </si>
  <si>
    <t>ŁĘCZNO 8/1</t>
  </si>
  <si>
    <t>BUDYNEK ŚWIETLICY LULEWICE 16/1 (POŁOWA BUDYNKU)</t>
  </si>
  <si>
    <t>LULEWICE 16/1</t>
  </si>
  <si>
    <t>LOKAL ŚWIETLICY NASUTOWO DZ.24/1</t>
  </si>
  <si>
    <t>NASUTOWO 24/1</t>
  </si>
  <si>
    <t>BUDYNEK ŚWIETLICY NOSÓWKO 23A, DZ. 105/1</t>
  </si>
  <si>
    <t>NOSÓWKO 23A</t>
  </si>
  <si>
    <t>LOKAL ŚWIETLICY PUSTKOWO 10/1, DZ.154/5</t>
  </si>
  <si>
    <t>BUDYNEK ŚWIETLICY RARWINO 7 (POŁOWA BUDYNKU), DZ.58/3</t>
  </si>
  <si>
    <t>RARWINO 7</t>
  </si>
  <si>
    <t>BUDYNEK ŚWIETLICY REDLINO</t>
  </si>
  <si>
    <t>REDLINO 7</t>
  </si>
  <si>
    <t>ROŚCINO 30</t>
  </si>
  <si>
    <t>BUDYNEK ŚWIETLICY W ŻELEŹNIE, DZ.308/3</t>
  </si>
  <si>
    <t>ŻELEŹNO 8</t>
  </si>
  <si>
    <t>BUDYNEK ŚWIETLICY ŻELIMUCHA 9A (POŁOWA BUDYNKU) DZ.99/4</t>
  </si>
  <si>
    <t>ŻELIMUCHA 9A</t>
  </si>
  <si>
    <t>BUDYNEK LOK STANOMINO -LZS DZ.79/2</t>
  </si>
  <si>
    <t>POMIANOWO 40</t>
  </si>
  <si>
    <t>BUDYNEK BIBLIOTEKI PODWILCZE 3/1, DZ.114</t>
  </si>
  <si>
    <t>PODWILCZE 3/1</t>
  </si>
  <si>
    <t>BUDYNEK BIBLIOTEKI POMIANOWO, DZ.204/3</t>
  </si>
  <si>
    <t>BUCZEK 11</t>
  </si>
  <si>
    <t>BUDYNEK BIBLIOTEKI (świetlicy) W STANOMINIE</t>
  </si>
  <si>
    <t>BIAŁOGÓRZYNO dz.268/5</t>
  </si>
  <si>
    <t>OK 1970</t>
  </si>
  <si>
    <t>GRUSZEWO dz.11/23</t>
  </si>
  <si>
    <t>NAWINO dz.114/7</t>
  </si>
  <si>
    <t>POMIANOWO dz.53/8</t>
  </si>
  <si>
    <t>BD</t>
  </si>
  <si>
    <t>PĘKANINO dz.30/4</t>
  </si>
  <si>
    <t>POMIANOWO dz.203/4</t>
  </si>
  <si>
    <t>REDLINO dz.117/2</t>
  </si>
  <si>
    <t>RZYSZCZEWO dz.62/5</t>
  </si>
  <si>
    <t>ZAGÓRZE dz.43/5</t>
  </si>
  <si>
    <t>RYCHOWO dz.9/3</t>
  </si>
  <si>
    <t>OK 1910</t>
  </si>
  <si>
    <t>PODWILCZE 43</t>
  </si>
  <si>
    <t>NAWINO 3/4</t>
  </si>
  <si>
    <t>LOKAL ŚWIETLICY(obecnie  SALA TRADYCJI RYBACKICH) CZARNOWĘSY+KAPLICA</t>
  </si>
  <si>
    <t>LOKAL ŚWIETLICY ROŚCINO 30+KAPLICA</t>
  </si>
  <si>
    <t>GOSPODARCZY/GARAŻE</t>
  </si>
  <si>
    <t>DZ.NR 13/23 OBR.CZARNOWĘSY</t>
  </si>
  <si>
    <t xml:space="preserve">BUDYNEK GOSPODARCZY PRZY ŚWIETLICY </t>
  </si>
  <si>
    <t>rekreacyjny dla sołectwa (była hydrofornia)</t>
  </si>
  <si>
    <t>dz.2/7 ob..ew.Moczyłki</t>
  </si>
  <si>
    <t>bd</t>
  </si>
  <si>
    <t>budynek gospodarczy</t>
  </si>
  <si>
    <t>Byszyno 5</t>
  </si>
  <si>
    <t>DZ.50/4</t>
  </si>
  <si>
    <t>OBR,GÓRY</t>
  </si>
  <si>
    <t>DZ.55/1</t>
  </si>
  <si>
    <t>obr.Góry</t>
  </si>
  <si>
    <t>DZ..NR 66 OBR.GÓRY</t>
  </si>
  <si>
    <t>BUDYNEK GOSPODARCZY (była zcęść biurowa, warsztatowa, garaze)</t>
  </si>
  <si>
    <t>dz.9/28</t>
  </si>
  <si>
    <t>obr.Rychowo</t>
  </si>
  <si>
    <t>dz.nr 7/19</t>
  </si>
  <si>
    <t>obr.Nasutowo</t>
  </si>
  <si>
    <t>dz.nr 6/34</t>
  </si>
  <si>
    <t>dz.184</t>
  </si>
  <si>
    <t>ob..ew.Podwilcze</t>
  </si>
  <si>
    <t>dz.nr 177/2</t>
  </si>
  <si>
    <t>obr.Rogowo</t>
  </si>
  <si>
    <t>dz.nr 31/5</t>
  </si>
  <si>
    <t>Zaspy Małe</t>
  </si>
  <si>
    <t>Żeleźno 2a</t>
  </si>
  <si>
    <t>BUDYNEK GOSPODARCZY DARGIKOWO (2 POMIESZCZENIA)</t>
  </si>
  <si>
    <t>DARGIKOWO 17</t>
  </si>
  <si>
    <t>część nieużytkowa budynku Biblioteki w Stanominie</t>
  </si>
  <si>
    <t>Stanomino dz.80</t>
  </si>
  <si>
    <r>
      <t xml:space="preserve">Czy okna budynków są okratowane
</t>
    </r>
    <r>
      <rPr>
        <i/>
        <sz val="9"/>
        <rFont val="Times New Roman"/>
        <family val="1"/>
        <charset val="238"/>
      </rPr>
      <t>(jeśli tak proszę podać które i w jakich pomieszczeniach)</t>
    </r>
    <r>
      <rPr>
        <sz val="9"/>
        <rFont val="Times New Roman"/>
        <family val="1"/>
        <charset val="238"/>
      </rPr>
      <t xml:space="preserve"> PARTER BUDYNKU</t>
    </r>
  </si>
  <si>
    <t>gaśnice
Liczba sprawnych gaśnic:……….7 SZT.</t>
  </si>
  <si>
    <t>Stały dozór fizyczny - ochrona własna 
W godzinach: PRACY URZĘDU</t>
  </si>
  <si>
    <t>Stały dozór fizyczny - pracownicy firmy ochrony mienia. W godzinach: CAŁODOBOWO</t>
  </si>
  <si>
    <t>Hydranty wewnętrzne:
Liczba sprawnych hydrantów wewnętrznych:…5 SZT SZT…….</t>
  </si>
  <si>
    <t>KRATY W OKNACH NA PARTERZE</t>
  </si>
  <si>
    <t>BRAK</t>
  </si>
  <si>
    <t>gaśnice
Liczba sprawnych gaśnic:  4 SZT</t>
  </si>
  <si>
    <t>Hydranty wewnętrzne:
Liczba sprawnych hydrantów wewnętrznych: 2 SZT</t>
  </si>
  <si>
    <t>Hydranty zewnętrzne:
Liczba sprawnych hydrantów zewnętrznych: 1 SZT</t>
  </si>
  <si>
    <t>gaśnice
Liczba sprawnych gaśnic: 2 SZT</t>
  </si>
  <si>
    <t>Stały dozór fizyczny - ochrona własna 
W godzinach: PRACY BIBLIOTEKI</t>
  </si>
  <si>
    <t>Hydranty wewnętrzne:
Liczba sprawnych hydrantów wewnętrznych: 1 SZT</t>
  </si>
  <si>
    <t xml:space="preserve">Czy wszystkie drzwi zewnętrzne zaopatrzone są w co najmniej 2 zamki wielozastawkowe      PODWÓJNE DRZWI </t>
  </si>
  <si>
    <t>PODWÓJNE DRZWI WEJŚCIOWE</t>
  </si>
  <si>
    <t>gaśnice
Liczba sprawnych gaśnic:……….7 szt</t>
  </si>
  <si>
    <t>gaśnice
Liczba sprawnych gaśnic:……….1 SZT</t>
  </si>
  <si>
    <t xml:space="preserve">Stały dozór fizyczny - ochrona własna 
W godzinach: </t>
  </si>
  <si>
    <t>gaśnice
Liczba sprawnych gaśnic:……….4 SZT</t>
  </si>
  <si>
    <t>Stały dozór fizyczny - ochrona własna 
W godzinach: PRACY</t>
  </si>
  <si>
    <t>Hydranty zewnętrzne:
Liczba sprawnych hydrantów zewnętrznych:…1 SZT</t>
  </si>
  <si>
    <t>gaśnice
Liczba sprawnych gaśnic:……….1</t>
  </si>
  <si>
    <t>Hydranty zewnętrzne:
Liczba sprawnych hydrantów zewnętrznych:…2 SZT….</t>
  </si>
  <si>
    <t>Hydranty wewnętrzne:
Liczba sprawnych hydrantów wewnętrznych:……1….</t>
  </si>
  <si>
    <t>Stały dozór fizyczny - ochrona własna 
W godzinach: PRACY ŚWIETLICY</t>
  </si>
  <si>
    <t>Stały dozór fizyczny - ochrona własna 
W godzinach:PRACY ŚWIETLICY</t>
  </si>
  <si>
    <r>
      <t xml:space="preserve">Czy okna budynków są okratowane
</t>
    </r>
    <r>
      <rPr>
        <i/>
        <sz val="9"/>
        <rFont val="Times New Roman"/>
        <family val="1"/>
        <charset val="238"/>
      </rPr>
      <t>(jeśli tak proszę podać które i w jakich pomieszczeniach)</t>
    </r>
    <r>
      <rPr>
        <sz val="9"/>
        <rFont val="Times New Roman"/>
        <family val="1"/>
        <charset val="238"/>
      </rPr>
      <t>POMIESZCZENIE KUCHENNO-GOSPODARCZE</t>
    </r>
  </si>
  <si>
    <t>Czy wszystkie drzwi zewnętrzne zaopatrzone są w co najmniej 2 zamki wielozastawkowe        DRZWI ZABEZPIECZONE KRATĄ</t>
  </si>
  <si>
    <t>gaśnice
Liczba sprawnych gaśnic:    1 SZT</t>
  </si>
  <si>
    <t>gaśnice
Liczba sprawnych gaśnic:……….3 SZT</t>
  </si>
  <si>
    <t>Alarm z sygnałem lokalnym: TYLKO W MAGAZYNIE BRONI</t>
  </si>
  <si>
    <t>drzwi wejsciowe metalowe</t>
  </si>
  <si>
    <t>gaśnice
Liczba sprawnych gaśnic:……….2 SZT</t>
  </si>
  <si>
    <t>Sprawna instalacja gaśnicza
Rodzaj instalacji gaśniczej: GAŚNICA I KOC GAŚNICZY</t>
  </si>
  <si>
    <t>Hydranty wewnętrzne:
Liczba sprawnych hydrantów wewnętrznych:  1 SZT</t>
  </si>
  <si>
    <t xml:space="preserve">Stały dozór fizyczny - pracownicy firmy ochrony mienia. W godzinach: </t>
  </si>
  <si>
    <t xml:space="preserve">Hydranty wewnętrzne:
Liczba sprawnych hydrantów wewnętrznych:  </t>
  </si>
  <si>
    <t>Sprawna instalacja gaśnicza
Rodzaj instalacji gaśniczej:</t>
  </si>
  <si>
    <t xml:space="preserve">Sprawna instalacja gaśnicza
Rodzaj instalacji gaśniczej: </t>
  </si>
  <si>
    <t>BUDYNEK GOSPODARCZY ROGOWO 33</t>
  </si>
  <si>
    <t>BUDYNEK UŻYTKOWY CZARNOWĘSY 8</t>
  </si>
  <si>
    <t>ZS9259A</t>
  </si>
  <si>
    <t>BUDYNEK GOSPODARCZY BYSZYNO 30 ( 1 pomieszcznie</t>
  </si>
  <si>
    <t>cegła</t>
  </si>
  <si>
    <t>rodzaj paliwa:</t>
  </si>
  <si>
    <t>eternit</t>
  </si>
  <si>
    <t>żelbetowy</t>
  </si>
  <si>
    <t>drewniana</t>
  </si>
  <si>
    <t>betonowa</t>
  </si>
  <si>
    <t>dachówka</t>
  </si>
  <si>
    <t>stalowa</t>
  </si>
  <si>
    <t>stalowy</t>
  </si>
  <si>
    <t>suporex</t>
  </si>
  <si>
    <t>drewniana-krokwie</t>
  </si>
  <si>
    <t>drewnniany</t>
  </si>
  <si>
    <t>papa, dachówka i blachodachówka</t>
  </si>
  <si>
    <t>żelbetowe na belkach stalowych</t>
  </si>
  <si>
    <t>żelbetowa</t>
  </si>
  <si>
    <t>murowana</t>
  </si>
  <si>
    <t>beton</t>
  </si>
  <si>
    <t>drewniana - krokwie</t>
  </si>
  <si>
    <t>Góry dz.nr 55/1</t>
  </si>
  <si>
    <t>słupy stalowe z inną okładziną</t>
  </si>
  <si>
    <t>przyczepka lekka</t>
  </si>
  <si>
    <t>KZWM OGNIOCHRON</t>
  </si>
  <si>
    <t>SZ9PA107510AG2104</t>
  </si>
  <si>
    <t>Assistance rozszerzone</t>
  </si>
  <si>
    <t>płatne</t>
  </si>
  <si>
    <t>SAM. SPEC. Straż miejska</t>
  </si>
  <si>
    <t>24.372</t>
  </si>
  <si>
    <t>Ład.</t>
  </si>
  <si>
    <t>Gmina Białogard</t>
  </si>
  <si>
    <t>000532062</t>
  </si>
  <si>
    <t>BUDYNEK GOSPODARCZY GÓRY - WARSZTAT   dz.  50/4</t>
  </si>
  <si>
    <t>BUDYNEK GOSPODARCZY BIAŁOGÓRZYNKO 2 (2 pomieszczenia)</t>
  </si>
  <si>
    <t>BUDYNEK GOSPODARCZY NAWINO 3</t>
  </si>
  <si>
    <t>BUDYNEK GOSPODARCZY ŻELEŹNO 41 DZ.43/4</t>
  </si>
  <si>
    <t>BUDYNEK UŻYTKOWY LULEWICE (KAPLICA), DZ. 222</t>
  </si>
  <si>
    <t>BOKSY NA OPAŁ PRZY LOKALACH MIESZKALNYCH W SIŃCACH</t>
  </si>
  <si>
    <t>PRZEPOMPOWNIA ŚCIEKÓW W CZARNOWĘSACH</t>
  </si>
  <si>
    <t>BUDYNEK-POMIANOWO O POW. 24,9M2</t>
  </si>
  <si>
    <t>BUDYNEK-POMIANOWO O POW. 73,7 M2</t>
  </si>
  <si>
    <t>BUDYNEK- RZYSZCZEWO O POW. 38,5 M2</t>
  </si>
  <si>
    <t>BUDYNEK-GÓRY O POW. 24,8 M2 (DZ.50/7)</t>
  </si>
  <si>
    <t>BUDYNEK-GRUSZEWO O POW. 33,1 M2</t>
  </si>
  <si>
    <t>BUDYNEK-BIAŁOGÓRZYNO O POW. 42,9 M2</t>
  </si>
  <si>
    <t>BUDYNEK- RYCHOWO O POW. 103,06 M2</t>
  </si>
  <si>
    <t>BUDYNEK MIESZKALNY BIAŁOGÓRZYNKO 3/1, DZ.552/11,552/12,552/13</t>
  </si>
  <si>
    <t>BUDYNEK MIESZKALNY BIAŁOGÓRZYNKO 3/2, DZ.552/11,552/12,552/13</t>
  </si>
  <si>
    <t>BUDYNEK MIESZKALNY BIAŁOGÓRZYNKO 2/1, DZ.595</t>
  </si>
  <si>
    <t>BUDYNEK MIESZKALNY BYSZYNO, 5/3, DZ. 241</t>
  </si>
  <si>
    <t>BUDYNEK MIESZKALNY BYSZYNO 30/2, DZ. 166</t>
  </si>
  <si>
    <t>BUDYNEK MIESZKALNY DARGIKOWO 17/2</t>
  </si>
  <si>
    <t>BUDYNEK MIESZKALNY PODWILCZE 44/2</t>
  </si>
  <si>
    <t>BUDYNEK MIESZKALNY PODWILCZE 43</t>
  </si>
  <si>
    <t>BUDYNEK MIESZKALNY NAWINO 3/1</t>
  </si>
  <si>
    <t>BUDYNEK MIESZKALNY NAWINO 3/2</t>
  </si>
  <si>
    <t>BUDYNEK MIESZKALNY NAWINO 3/3</t>
  </si>
  <si>
    <t>BUDYNEK MIESZKALNY NAWINO 3/4</t>
  </si>
  <si>
    <t>BUDYNEK MIESZKALNY ROGOWO 33/1, DZ. 214/3</t>
  </si>
  <si>
    <t>BUDYNEK MIESZKALNY ROGOWO 4/1, DZ. 166/6</t>
  </si>
  <si>
    <t>BUDYNEK MIESZKALNY PUSTKOWO 10/1</t>
  </si>
  <si>
    <t>BUDYNEK MIESZKALNY PUSTKOWO 10/2</t>
  </si>
  <si>
    <t>BUDYNEK MIESZKALNY ŻELEŹNO 49/1 , DZ. 280</t>
  </si>
  <si>
    <t xml:space="preserve"> </t>
  </si>
  <si>
    <t>BUDYNEK MIESZKALNY BIAŁOGÓRZYNKO 4, DZ.552/14</t>
  </si>
  <si>
    <t>BUDYNEK MIESZKALNY REDLINO 32, DZ.  438/6</t>
  </si>
  <si>
    <t>BUDYNEK MIESZKALNY NAWINO 27, DZ. 87</t>
  </si>
  <si>
    <t>BUDYNEK MIESZKALNY ŻELEŹNO 41</t>
  </si>
  <si>
    <t>BUDYNEK MIESZK. NASUTOWO 15 MIESZKANIA OD 3 DO 13</t>
  </si>
  <si>
    <t>BUDYNEK MIESZKALNY DZ.345/2 (POW.0,07 HA) OBR.ROGOWO</t>
  </si>
  <si>
    <t>BUDYNEK OSP BIAŁOGÓRZYNO 332</t>
  </si>
  <si>
    <t>BUDYNEK OSP POMIANOWO 204/3</t>
  </si>
  <si>
    <t>BUDYNEK OSP KOŚCIERNICA 189/3</t>
  </si>
  <si>
    <t>BUDYNEK OSP PODWILCZE 120</t>
  </si>
  <si>
    <t>BUDYNEK REMIZY ROGOWO 192</t>
  </si>
  <si>
    <t>BUDYNEK SZKOŁY PODSTAWOWEJ KOŚCIERNICA</t>
  </si>
  <si>
    <t>WSPÓŁWŁASNOŚĆ BUDYNEK GOSPODARCZY</t>
  </si>
  <si>
    <t>budynek gospodarczy przy świetlicy</t>
  </si>
  <si>
    <t>współwłasność BUDYNEK GOSPODARCZY</t>
  </si>
  <si>
    <t>budynek gospodarczy współwłasność</t>
  </si>
  <si>
    <t>DO REMONTU/ROZBIÓRKI</t>
  </si>
  <si>
    <t>DO REMONTU</t>
  </si>
  <si>
    <t>DO SPRZEDAŻY/REMONTU</t>
  </si>
  <si>
    <t>DO ROZBIÓRKI</t>
  </si>
  <si>
    <t>przeznaczony do rozbiórki</t>
  </si>
  <si>
    <t>SZKODOWOŚĆ AKTUALNA NA DZIEŃ 1.12.2020</t>
  </si>
  <si>
    <t>Zbiorcze zestawienie szkód i rezerw w latach 2017-2020</t>
  </si>
  <si>
    <t>UTWORZENIE SALI TRADYCJI RYBACKICH (REMONT +WYPOSAZENIE)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</si>
</sst>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164" formatCode="#,##0.00&quot; zł&quot;"/>
    <numFmt numFmtId="165" formatCode="#,##0.00\ &quot;zł&quot;"/>
    <numFmt numFmtId="166" formatCode="_-* #,##0.00&quot; zł&quot;_-;\-* #,##0.00&quot; zł&quot;_-;_-* \-??&quot; zł&quot;_-;_-@_-"/>
    <numFmt numFmtId="167" formatCode="#,##0.00&quot; &quot;[$zł-415];[Red]&quot;-&quot;#,##0.00&quot; &quot;[$zł-415]"/>
    <numFmt numFmtId="168" formatCode="_-* #,##0.00\ [$zł-415]_-;\-* #,##0.00\ [$zł-415]_-;_-* &quot;-&quot;??\ [$zł-415]_-;_-@_-"/>
    <numFmt numFmtId="169" formatCode="0.0"/>
  </numFmts>
  <fonts count="42" x14ac:knownFonts="1">
    <font>
      <sz val="10"/>
      <name val="Arial"/>
      <family val="2"/>
      <charset val="238"/>
    </font>
    <font>
      <sz val="11"/>
      <color theme="1"/>
      <name val="Calibri"/>
      <family val="2"/>
      <charset val="238"/>
      <scheme val="minor"/>
    </font>
    <font>
      <sz val="10"/>
      <name val="Arial"/>
      <family val="2"/>
      <charset val="238"/>
    </font>
    <font>
      <sz val="10"/>
      <name val="Arial"/>
      <family val="2"/>
      <charset val="238"/>
    </font>
    <font>
      <sz val="10"/>
      <name val="Times New Roman"/>
      <family val="1"/>
      <charset val="238"/>
    </font>
    <font>
      <b/>
      <sz val="9"/>
      <name val="Times New Roman"/>
      <family val="1"/>
      <charset val="238"/>
    </font>
    <font>
      <sz val="11"/>
      <color theme="1"/>
      <name val="Calibri"/>
      <family val="2"/>
      <scheme val="minor"/>
    </font>
    <font>
      <b/>
      <sz val="10"/>
      <name val="Cambria"/>
      <family val="1"/>
      <charset val="238"/>
      <scheme val="major"/>
    </font>
    <font>
      <sz val="10"/>
      <name val="Cambria"/>
      <family val="1"/>
      <charset val="238"/>
      <scheme val="major"/>
    </font>
    <font>
      <b/>
      <i/>
      <sz val="10"/>
      <name val="Cambria"/>
      <family val="1"/>
      <charset val="238"/>
      <scheme val="major"/>
    </font>
    <font>
      <sz val="10"/>
      <name val="Arial"/>
      <family val="2"/>
      <charset val="238"/>
    </font>
    <font>
      <b/>
      <sz val="10"/>
      <name val="Arial"/>
      <family val="2"/>
      <charset val="238"/>
    </font>
    <font>
      <sz val="11"/>
      <color theme="1"/>
      <name val="Arial"/>
      <family val="2"/>
      <charset val="238"/>
    </font>
    <font>
      <b/>
      <i/>
      <sz val="16"/>
      <color theme="1"/>
      <name val="Arial"/>
      <family val="2"/>
      <charset val="238"/>
    </font>
    <font>
      <b/>
      <i/>
      <u/>
      <sz val="11"/>
      <color theme="1"/>
      <name val="Arial"/>
      <family val="2"/>
      <charset val="238"/>
    </font>
    <font>
      <sz val="9"/>
      <name val="Times New Roman"/>
      <family val="1"/>
      <charset val="238"/>
    </font>
    <font>
      <i/>
      <sz val="9"/>
      <name val="Times New Roman"/>
      <family val="1"/>
      <charset val="238"/>
    </font>
    <font>
      <b/>
      <sz val="9"/>
      <color rgb="FF000000"/>
      <name val="Times New Roman"/>
      <family val="1"/>
      <charset val="238"/>
    </font>
    <font>
      <sz val="10"/>
      <name val="Arial"/>
      <family val="2"/>
      <charset val="238"/>
    </font>
    <font>
      <sz val="9"/>
      <color rgb="FF000000"/>
      <name val="Times New Roman"/>
      <family val="1"/>
      <charset val="238"/>
    </font>
    <font>
      <b/>
      <sz val="9"/>
      <name val="Cambria"/>
      <family val="1"/>
      <charset val="238"/>
      <scheme val="major"/>
    </font>
    <font>
      <sz val="9"/>
      <name val="Cambria"/>
      <family val="1"/>
      <charset val="238"/>
      <scheme val="major"/>
    </font>
    <font>
      <sz val="10"/>
      <color theme="1"/>
      <name val="Times New Roman"/>
      <family val="1"/>
      <charset val="238"/>
    </font>
    <font>
      <sz val="10"/>
      <color theme="1"/>
      <name val="Cambria"/>
      <family val="1"/>
      <charset val="238"/>
      <scheme val="major"/>
    </font>
    <font>
      <sz val="11"/>
      <color rgb="FF006100"/>
      <name val="Calibri"/>
      <family val="2"/>
      <charset val="238"/>
      <scheme val="minor"/>
    </font>
    <font>
      <b/>
      <sz val="9"/>
      <color theme="1"/>
      <name val="Cambria"/>
      <family val="1"/>
      <charset val="238"/>
      <scheme val="major"/>
    </font>
    <font>
      <sz val="9"/>
      <color theme="1"/>
      <name val="Cambria"/>
      <family val="1"/>
      <charset val="238"/>
      <scheme val="major"/>
    </font>
    <font>
      <u/>
      <sz val="11"/>
      <color theme="10"/>
      <name val="Calibri"/>
      <family val="2"/>
      <charset val="238"/>
      <scheme val="minor"/>
    </font>
    <font>
      <b/>
      <sz val="9"/>
      <color indexed="8"/>
      <name val="Tahoma"/>
      <family val="2"/>
      <charset val="238"/>
    </font>
    <font>
      <sz val="9"/>
      <color indexed="8"/>
      <name val="Tahoma"/>
      <family val="2"/>
      <charset val="238"/>
    </font>
    <font>
      <i/>
      <sz val="10"/>
      <name val="Cambria"/>
      <family val="1"/>
      <charset val="238"/>
      <scheme val="major"/>
    </font>
    <font>
      <i/>
      <sz val="9"/>
      <name val="Cambria"/>
      <family val="1"/>
      <charset val="238"/>
      <scheme val="major"/>
    </font>
    <font>
      <b/>
      <sz val="12"/>
      <color theme="1"/>
      <name val="Cambria"/>
      <family val="1"/>
      <charset val="238"/>
    </font>
    <font>
      <b/>
      <sz val="10"/>
      <color theme="1"/>
      <name val="Cambria"/>
      <family val="1"/>
      <charset val="238"/>
    </font>
    <font>
      <sz val="12"/>
      <color theme="1"/>
      <name val="Cambria"/>
      <family val="1"/>
      <charset val="238"/>
    </font>
    <font>
      <sz val="10"/>
      <color theme="1"/>
      <name val="Cambria"/>
      <family val="1"/>
      <charset val="238"/>
    </font>
    <font>
      <b/>
      <sz val="9"/>
      <color indexed="81"/>
      <name val="Tahoma"/>
      <family val="2"/>
      <charset val="238"/>
    </font>
    <font>
      <sz val="8"/>
      <name val="Arial"/>
      <family val="2"/>
      <charset val="238"/>
    </font>
    <font>
      <b/>
      <sz val="8"/>
      <color indexed="81"/>
      <name val="Tahoma"/>
      <family val="2"/>
      <charset val="238"/>
    </font>
    <font>
      <sz val="8"/>
      <color indexed="81"/>
      <name val="Tahoma"/>
      <family val="2"/>
      <charset val="238"/>
    </font>
    <font>
      <b/>
      <sz val="12"/>
      <name val="Cambria"/>
      <family val="1"/>
      <charset val="238"/>
      <scheme val="major"/>
    </font>
    <font>
      <sz val="12"/>
      <color theme="1"/>
      <name val="Cambria"/>
      <family val="1"/>
      <charset val="238"/>
      <scheme val="major"/>
    </font>
  </fonts>
  <fills count="27">
    <fill>
      <patternFill patternType="none"/>
    </fill>
    <fill>
      <patternFill patternType="gray125"/>
    </fill>
    <fill>
      <patternFill patternType="solid">
        <fgColor indexed="22"/>
        <bgColor indexed="31"/>
      </patternFill>
    </fill>
    <fill>
      <patternFill patternType="solid">
        <fgColor rgb="FFFFFF00"/>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0C0C0"/>
        <bgColor indexed="31"/>
      </patternFill>
    </fill>
    <fill>
      <patternFill patternType="solid">
        <fgColor theme="0" tint="-0.249977111117893"/>
        <bgColor indexed="40"/>
      </patternFill>
    </fill>
    <fill>
      <patternFill patternType="solid">
        <fgColor rgb="FFC5D9F1"/>
        <bgColor indexed="64"/>
      </patternFill>
    </fill>
    <fill>
      <patternFill patternType="solid">
        <fgColor indexed="22"/>
        <bgColor indexed="64"/>
      </patternFill>
    </fill>
    <fill>
      <patternFill patternType="solid">
        <fgColor theme="8" tint="0.39997558519241921"/>
        <bgColor indexed="64"/>
      </patternFill>
    </fill>
    <fill>
      <patternFill patternType="solid">
        <fgColor rgb="FFC6EFCE"/>
      </patternFill>
    </fill>
    <fill>
      <patternFill patternType="solid">
        <fgColor theme="0" tint="-0.34998626667073579"/>
        <bgColor indexed="64"/>
      </patternFill>
    </fill>
    <fill>
      <patternFill patternType="solid">
        <fgColor theme="0"/>
        <bgColor indexed="64"/>
      </patternFill>
    </fill>
    <fill>
      <patternFill patternType="solid">
        <fgColor rgb="FFA6A6A6"/>
        <bgColor indexed="64"/>
      </patternFill>
    </fill>
    <fill>
      <patternFill patternType="solid">
        <fgColor rgb="FFA6A6A6"/>
        <bgColor indexed="31"/>
      </patternFill>
    </fill>
    <fill>
      <patternFill patternType="solid">
        <fgColor rgb="FFFFFF99"/>
        <bgColor indexed="31"/>
      </patternFill>
    </fill>
    <fill>
      <patternFill patternType="solid">
        <fgColor rgb="FF92D050"/>
        <bgColor indexed="64"/>
      </patternFill>
    </fill>
    <fill>
      <patternFill patternType="solid">
        <fgColor rgb="FF92D050"/>
        <bgColor indexed="31"/>
      </patternFill>
    </fill>
    <fill>
      <patternFill patternType="solid">
        <fgColor rgb="FFFFC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B8CCE4"/>
        <bgColor indexed="64"/>
      </patternFill>
    </fill>
    <fill>
      <patternFill patternType="solid">
        <fgColor rgb="FFD9D9D9"/>
        <bgColor indexed="64"/>
      </patternFill>
    </fill>
    <fill>
      <patternFill patternType="solid">
        <fgColor theme="5" tint="0.59999389629810485"/>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5">
    <xf numFmtId="0" fontId="0" fillId="0" borderId="0"/>
    <xf numFmtId="44" fontId="2" fillId="0" borderId="0" applyFont="0" applyFill="0" applyBorder="0" applyAlignment="0" applyProtection="0"/>
    <xf numFmtId="166" fontId="2" fillId="0" borderId="0" applyFill="0" applyBorder="0" applyAlignment="0" applyProtection="0"/>
    <xf numFmtId="0" fontId="3" fillId="0" borderId="0"/>
    <xf numFmtId="44" fontId="2" fillId="0" borderId="0" applyFont="0" applyFill="0" applyBorder="0" applyAlignment="0" applyProtection="0"/>
    <xf numFmtId="0" fontId="6" fillId="0" borderId="0"/>
    <xf numFmtId="0" fontId="10" fillId="0" borderId="0"/>
    <xf numFmtId="44" fontId="10" fillId="0" borderId="0" applyFont="0" applyFill="0" applyBorder="0" applyAlignment="0" applyProtection="0"/>
    <xf numFmtId="0" fontId="2" fillId="0" borderId="0"/>
    <xf numFmtId="0" fontId="12" fillId="0" borderId="0"/>
    <xf numFmtId="0" fontId="13" fillId="0" borderId="0">
      <alignment horizontal="center"/>
    </xf>
    <xf numFmtId="0" fontId="13" fillId="0" borderId="0">
      <alignment horizontal="center" textRotation="90"/>
    </xf>
    <xf numFmtId="0" fontId="14" fillId="0" borderId="0"/>
    <xf numFmtId="167" fontId="14" fillId="0" borderId="0"/>
    <xf numFmtId="0" fontId="2" fillId="0" borderId="0"/>
    <xf numFmtId="0" fontId="2" fillId="0" borderId="0"/>
    <xf numFmtId="44" fontId="2" fillId="0" borderId="0" applyFont="0" applyFill="0" applyBorder="0" applyAlignment="0" applyProtection="0"/>
    <xf numFmtId="0" fontId="18" fillId="0" borderId="0"/>
    <xf numFmtId="44" fontId="18" fillId="0" borderId="0" applyFont="0" applyFill="0" applyBorder="0" applyAlignment="0" applyProtection="0"/>
    <xf numFmtId="0" fontId="24" fillId="13" borderId="0" applyNumberFormat="0" applyBorder="0" applyAlignment="0" applyProtection="0"/>
    <xf numFmtId="0" fontId="27" fillId="0" borderId="0" applyNumberForma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cellStyleXfs>
  <cellXfs count="357">
    <xf numFmtId="0" fontId="0" fillId="0" borderId="0" xfId="0"/>
    <xf numFmtId="0" fontId="0" fillId="0" borderId="0" xfId="0" applyAlignment="1">
      <alignment horizontal="left"/>
    </xf>
    <xf numFmtId="0" fontId="8" fillId="0" borderId="0" xfId="0" applyFont="1" applyFill="1" applyAlignment="1">
      <alignment wrapText="1"/>
    </xf>
    <xf numFmtId="0" fontId="8" fillId="0" borderId="0" xfId="0" applyFont="1"/>
    <xf numFmtId="0" fontId="8" fillId="0" borderId="0" xfId="0" applyFont="1" applyAlignment="1">
      <alignment horizontal="center" vertical="center" wrapText="1"/>
    </xf>
    <xf numFmtId="0" fontId="8" fillId="0" borderId="0" xfId="0" applyFont="1" applyAlignment="1">
      <alignment wrapText="1"/>
    </xf>
    <xf numFmtId="0" fontId="4" fillId="0" borderId="0" xfId="0" applyFont="1" applyFill="1"/>
    <xf numFmtId="0" fontId="15" fillId="0" borderId="8" xfId="0" applyFont="1" applyBorder="1" applyAlignment="1">
      <alignment vertical="center" wrapText="1"/>
    </xf>
    <xf numFmtId="0" fontId="17" fillId="10" borderId="8" xfId="0" applyFont="1" applyFill="1" applyBorder="1" applyAlignment="1">
      <alignment horizontal="center" vertical="center" wrapText="1"/>
    </xf>
    <xf numFmtId="0" fontId="19" fillId="0" borderId="8" xfId="0" applyFont="1" applyBorder="1" applyAlignment="1">
      <alignment vertical="center" wrapText="1"/>
    </xf>
    <xf numFmtId="0" fontId="5" fillId="9" borderId="18" xfId="0" applyFont="1" applyFill="1" applyBorder="1" applyAlignment="1">
      <alignment horizontal="center" vertical="center" wrapText="1"/>
    </xf>
    <xf numFmtId="0" fontId="8" fillId="0" borderId="0" xfId="0" applyFont="1" applyFill="1" applyBorder="1" applyAlignment="1">
      <alignment wrapText="1"/>
    </xf>
    <xf numFmtId="0" fontId="25" fillId="14" borderId="19" xfId="0" applyFont="1" applyFill="1" applyBorder="1" applyAlignment="1">
      <alignment horizontal="center" vertical="center" wrapText="1"/>
    </xf>
    <xf numFmtId="0" fontId="26" fillId="15" borderId="19" xfId="0" applyFont="1" applyFill="1" applyBorder="1" applyAlignment="1">
      <alignment horizontal="center" vertical="center" wrapText="1"/>
    </xf>
    <xf numFmtId="0" fontId="21" fillId="15" borderId="19" xfId="20" applyFont="1" applyFill="1" applyBorder="1" applyAlignment="1">
      <alignment horizontal="left" vertical="center" wrapText="1"/>
    </xf>
    <xf numFmtId="0" fontId="21" fillId="15" borderId="19" xfId="20" applyFont="1" applyFill="1" applyBorder="1" applyAlignment="1">
      <alignment horizontal="center" vertical="center" wrapText="1"/>
    </xf>
    <xf numFmtId="0" fontId="8" fillId="0" borderId="19" xfId="0" applyFont="1" applyBorder="1" applyAlignment="1" applyProtection="1">
      <alignment vertical="center" wrapText="1"/>
      <protection locked="0"/>
    </xf>
    <xf numFmtId="0" fontId="8" fillId="0" borderId="19" xfId="0" applyFont="1" applyBorder="1" applyAlignment="1" applyProtection="1">
      <alignment horizontal="center" vertical="center" wrapText="1"/>
      <protection locked="0"/>
    </xf>
    <xf numFmtId="0" fontId="8" fillId="0" borderId="0" xfId="0" applyFont="1" applyAlignment="1">
      <alignment vertical="center"/>
    </xf>
    <xf numFmtId="0" fontId="8" fillId="0" borderId="19" xfId="0" applyFont="1" applyBorder="1" applyAlignment="1">
      <alignment horizontal="center" vertical="center"/>
    </xf>
    <xf numFmtId="165" fontId="8" fillId="0" borderId="19" xfId="0" applyNumberFormat="1" applyFont="1" applyBorder="1" applyAlignment="1">
      <alignment horizontal="right" vertical="center"/>
    </xf>
    <xf numFmtId="44" fontId="9" fillId="0" borderId="0" xfId="4" applyFont="1" applyFill="1" applyBorder="1" applyAlignment="1">
      <alignment horizontal="center" vertical="center"/>
    </xf>
    <xf numFmtId="0" fontId="8" fillId="0" borderId="25" xfId="0" applyFont="1" applyBorder="1" applyAlignment="1">
      <alignment horizontal="center" vertical="center"/>
    </xf>
    <xf numFmtId="44" fontId="8" fillId="0" borderId="0" xfId="4" applyFont="1" applyAlignment="1">
      <alignment vertical="center"/>
    </xf>
    <xf numFmtId="0" fontId="8" fillId="0" borderId="25" xfId="0" applyFont="1" applyBorder="1" applyAlignment="1">
      <alignment vertical="center"/>
    </xf>
    <xf numFmtId="44" fontId="8" fillId="0" borderId="0" xfId="4" applyFont="1" applyFill="1" applyAlignment="1">
      <alignment vertical="center"/>
    </xf>
    <xf numFmtId="0" fontId="8" fillId="0" borderId="0" xfId="0" applyFont="1" applyAlignment="1">
      <alignment horizontal="right" vertical="center"/>
    </xf>
    <xf numFmtId="0" fontId="8" fillId="0" borderId="0" xfId="0" applyFont="1" applyAlignment="1">
      <alignment horizontal="left" vertical="center" wrapText="1"/>
    </xf>
    <xf numFmtId="44" fontId="23" fillId="0" borderId="0" xfId="0" applyNumberFormat="1" applyFont="1" applyAlignment="1">
      <alignment horizontal="right" vertical="center"/>
    </xf>
    <xf numFmtId="0" fontId="30" fillId="11" borderId="25" xfId="0" applyFont="1" applyFill="1" applyBorder="1" applyAlignment="1">
      <alignment horizontal="right" vertical="center" wrapText="1"/>
    </xf>
    <xf numFmtId="44" fontId="7" fillId="0" borderId="25" xfId="4" applyFont="1" applyBorder="1" applyAlignment="1">
      <alignment vertical="center" wrapText="1"/>
    </xf>
    <xf numFmtId="0" fontId="7" fillId="11" borderId="25" xfId="0" applyFont="1" applyFill="1" applyBorder="1" applyAlignment="1">
      <alignment horizontal="center" vertical="center"/>
    </xf>
    <xf numFmtId="44" fontId="7" fillId="11" borderId="25" xfId="4" applyFont="1" applyFill="1" applyBorder="1" applyAlignment="1">
      <alignment horizontal="center" vertical="center"/>
    </xf>
    <xf numFmtId="0" fontId="8" fillId="0" borderId="25" xfId="0" applyFont="1" applyBorder="1" applyAlignment="1">
      <alignment horizontal="center" vertical="center" wrapText="1"/>
    </xf>
    <xf numFmtId="165" fontId="8" fillId="0" borderId="25" xfId="4" applyNumberFormat="1" applyFont="1" applyFill="1" applyBorder="1" applyAlignment="1" applyProtection="1">
      <alignment horizontal="right" vertical="center" wrapText="1"/>
      <protection locked="0"/>
    </xf>
    <xf numFmtId="0" fontId="7" fillId="0" borderId="25" xfId="4" applyNumberFormat="1" applyFont="1" applyBorder="1" applyAlignment="1">
      <alignment horizontal="left" vertical="center" wrapText="1"/>
    </xf>
    <xf numFmtId="165" fontId="8" fillId="0" borderId="25" xfId="4" applyNumberFormat="1" applyFont="1" applyFill="1" applyBorder="1" applyAlignment="1">
      <alignment horizontal="right" vertical="center" wrapText="1"/>
    </xf>
    <xf numFmtId="44" fontId="8" fillId="0" borderId="25" xfId="4" applyFont="1" applyFill="1" applyBorder="1" applyAlignment="1" applyProtection="1">
      <alignment horizontal="right" vertical="center" wrapText="1"/>
      <protection locked="0"/>
    </xf>
    <xf numFmtId="165" fontId="8" fillId="0" borderId="25" xfId="0" applyNumberFormat="1" applyFont="1" applyBorder="1" applyAlignment="1">
      <alignment vertical="center"/>
    </xf>
    <xf numFmtId="0" fontId="8" fillId="0" borderId="0" xfId="0" applyFont="1" applyAlignment="1">
      <alignment horizontal="center" vertical="center"/>
    </xf>
    <xf numFmtId="165" fontId="8" fillId="0" borderId="0" xfId="0" applyNumberFormat="1" applyFont="1" applyAlignment="1">
      <alignment vertical="center"/>
    </xf>
    <xf numFmtId="44" fontId="8" fillId="0" borderId="0" xfId="4" applyFont="1" applyFill="1" applyBorder="1" applyAlignment="1">
      <alignment vertical="center"/>
    </xf>
    <xf numFmtId="0" fontId="21" fillId="7" borderId="19" xfId="0" applyFont="1" applyFill="1" applyBorder="1" applyAlignment="1">
      <alignment horizontal="center" vertical="center"/>
    </xf>
    <xf numFmtId="165" fontId="21" fillId="7" borderId="19" xfId="0" applyNumberFormat="1" applyFont="1" applyFill="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vertical="center" wrapText="1"/>
    </xf>
    <xf numFmtId="0" fontId="30" fillId="11" borderId="19" xfId="0" applyFont="1" applyFill="1" applyBorder="1" applyAlignment="1">
      <alignment horizontal="right" vertical="center" wrapText="1"/>
    </xf>
    <xf numFmtId="44" fontId="7" fillId="0" borderId="19" xfId="4" applyFont="1" applyBorder="1" applyAlignment="1">
      <alignment vertical="center" wrapText="1"/>
    </xf>
    <xf numFmtId="0" fontId="7" fillId="11" borderId="19" xfId="0" applyFont="1" applyFill="1" applyBorder="1" applyAlignment="1">
      <alignment horizontal="center" vertical="center"/>
    </xf>
    <xf numFmtId="44" fontId="7" fillId="11" borderId="19" xfId="4" applyFont="1" applyFill="1" applyBorder="1" applyAlignment="1">
      <alignment horizontal="center" vertical="center"/>
    </xf>
    <xf numFmtId="165" fontId="8" fillId="0" borderId="19" xfId="0" applyNumberFormat="1" applyFont="1" applyBorder="1" applyAlignment="1">
      <alignment vertical="center"/>
    </xf>
    <xf numFmtId="165" fontId="8" fillId="0" borderId="19" xfId="4" applyNumberFormat="1" applyFont="1" applyFill="1" applyBorder="1" applyAlignment="1" applyProtection="1">
      <alignment horizontal="right" vertical="center" wrapText="1"/>
      <protection locked="0"/>
    </xf>
    <xf numFmtId="0" fontId="7" fillId="0" borderId="19" xfId="4" applyNumberFormat="1" applyFont="1" applyBorder="1" applyAlignment="1">
      <alignment vertical="center" wrapText="1"/>
    </xf>
    <xf numFmtId="0" fontId="7" fillId="0" borderId="19" xfId="4" applyNumberFormat="1"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Border="1" applyAlignment="1">
      <alignment horizontal="left" vertical="center" wrapText="1"/>
    </xf>
    <xf numFmtId="44" fontId="7" fillId="0" borderId="19" xfId="4" quotePrefix="1" applyFont="1" applyBorder="1" applyAlignment="1">
      <alignment horizontal="left" vertical="center" wrapText="1"/>
    </xf>
    <xf numFmtId="0" fontId="23" fillId="0" borderId="0" xfId="0" applyFont="1"/>
    <xf numFmtId="0" fontId="7" fillId="5" borderId="19" xfId="0" applyFont="1" applyFill="1" applyBorder="1" applyAlignment="1">
      <alignment horizontal="center" vertical="center" wrapText="1"/>
    </xf>
    <xf numFmtId="0" fontId="7" fillId="19" borderId="19" xfId="0" applyFont="1" applyFill="1" applyBorder="1" applyAlignment="1">
      <alignment vertical="center"/>
    </xf>
    <xf numFmtId="0" fontId="7" fillId="19" borderId="19" xfId="0" applyFont="1" applyFill="1" applyBorder="1" applyAlignment="1">
      <alignment vertical="center" wrapText="1"/>
    </xf>
    <xf numFmtId="0" fontId="8" fillId="15" borderId="24" xfId="0" applyFont="1" applyFill="1" applyBorder="1" applyAlignment="1">
      <alignment horizontal="center" vertical="center" wrapText="1"/>
    </xf>
    <xf numFmtId="44" fontId="8" fillId="15" borderId="19" xfId="21" applyFont="1" applyFill="1" applyBorder="1" applyAlignment="1">
      <alignment horizontal="center" vertical="center"/>
    </xf>
    <xf numFmtId="0" fontId="8" fillId="0" borderId="0" xfId="0" applyFont="1" applyAlignment="1">
      <alignment vertical="center" wrapText="1"/>
    </xf>
    <xf numFmtId="0" fontId="8" fillId="15" borderId="19" xfId="0" applyFont="1" applyFill="1" applyBorder="1" applyAlignment="1">
      <alignment horizontal="center" vertical="center" wrapText="1"/>
    </xf>
    <xf numFmtId="14" fontId="8" fillId="15" borderId="19" xfId="0" applyNumberFormat="1" applyFont="1" applyFill="1" applyBorder="1" applyAlignment="1">
      <alignment horizontal="center" vertical="center"/>
    </xf>
    <xf numFmtId="49" fontId="8" fillId="15" borderId="19" xfId="0" applyNumberFormat="1" applyFont="1" applyFill="1" applyBorder="1" applyAlignment="1">
      <alignment horizontal="center" vertical="center"/>
    </xf>
    <xf numFmtId="0" fontId="8" fillId="15" borderId="19" xfId="0" applyFont="1" applyFill="1" applyBorder="1" applyAlignment="1">
      <alignment horizontal="center" vertical="center"/>
    </xf>
    <xf numFmtId="44" fontId="23" fillId="0" borderId="0" xfId="4" applyFont="1"/>
    <xf numFmtId="44" fontId="23" fillId="0" borderId="0" xfId="0" applyNumberFormat="1" applyFont="1"/>
    <xf numFmtId="1" fontId="8" fillId="0" borderId="0" xfId="0" applyNumberFormat="1" applyFont="1" applyAlignment="1">
      <alignment vertical="center"/>
    </xf>
    <xf numFmtId="0" fontId="7" fillId="14" borderId="20" xfId="0" applyFont="1" applyFill="1" applyBorder="1" applyAlignment="1">
      <alignment vertical="center" wrapText="1"/>
    </xf>
    <xf numFmtId="0" fontId="7" fillId="14" borderId="23" xfId="0" applyFont="1" applyFill="1" applyBorder="1" applyAlignment="1">
      <alignment vertical="center" wrapText="1"/>
    </xf>
    <xf numFmtId="0" fontId="7" fillId="14" borderId="24" xfId="0" applyFont="1" applyFill="1" applyBorder="1" applyAlignment="1">
      <alignment vertical="center" wrapText="1"/>
    </xf>
    <xf numFmtId="0" fontId="7" fillId="21" borderId="20" xfId="0" applyFont="1" applyFill="1" applyBorder="1" applyAlignment="1">
      <alignment vertical="center"/>
    </xf>
    <xf numFmtId="0" fontId="7" fillId="21" borderId="23" xfId="0" applyFont="1" applyFill="1" applyBorder="1" applyAlignment="1">
      <alignment vertical="center"/>
    </xf>
    <xf numFmtId="0" fontId="7" fillId="21" borderId="24" xfId="0" applyFont="1" applyFill="1" applyBorder="1" applyAlignment="1">
      <alignment vertical="center"/>
    </xf>
    <xf numFmtId="0" fontId="7" fillId="4" borderId="19" xfId="0" applyFont="1" applyFill="1" applyBorder="1" applyAlignment="1">
      <alignment horizontal="center" vertical="center" wrapText="1"/>
    </xf>
    <xf numFmtId="44" fontId="7" fillId="4" borderId="19" xfId="1" applyFont="1" applyFill="1" applyBorder="1" applyAlignment="1">
      <alignment horizontal="center" vertical="center" wrapText="1"/>
    </xf>
    <xf numFmtId="14" fontId="8" fillId="22" borderId="19" xfId="23" applyNumberFormat="1" applyFont="1" applyFill="1" applyBorder="1" applyAlignment="1">
      <alignment horizontal="center" vertical="center" wrapText="1"/>
    </xf>
    <xf numFmtId="44" fontId="8" fillId="22" borderId="19" xfId="1" applyFont="1" applyFill="1" applyBorder="1" applyAlignment="1">
      <alignment horizontal="center" vertical="center"/>
    </xf>
    <xf numFmtId="0" fontId="8" fillId="22" borderId="19" xfId="23" applyFont="1" applyFill="1" applyBorder="1" applyAlignment="1">
      <alignment horizontal="center" vertical="center" wrapText="1"/>
    </xf>
    <xf numFmtId="14" fontId="8" fillId="0" borderId="19" xfId="24" applyNumberFormat="1" applyFont="1" applyBorder="1" applyAlignment="1">
      <alignment horizontal="center" vertical="center" wrapText="1"/>
    </xf>
    <xf numFmtId="165" fontId="8" fillId="0" borderId="19" xfId="24" applyNumberFormat="1" applyFont="1" applyBorder="1" applyAlignment="1">
      <alignment horizontal="right" vertical="center" wrapText="1"/>
    </xf>
    <xf numFmtId="44" fontId="8" fillId="0" borderId="19" xfId="24" applyNumberFormat="1" applyFont="1" applyBorder="1" applyAlignment="1">
      <alignment horizontal="center" vertical="center" wrapText="1"/>
    </xf>
    <xf numFmtId="1" fontId="8" fillId="0" borderId="19" xfId="24" applyNumberFormat="1" applyFont="1" applyBorder="1" applyAlignment="1">
      <alignment horizontal="center" vertical="center" wrapText="1"/>
    </xf>
    <xf numFmtId="14" fontId="8" fillId="22" borderId="19" xfId="24" applyNumberFormat="1" applyFont="1" applyFill="1" applyBorder="1" applyAlignment="1">
      <alignment horizontal="center" vertical="center" wrapText="1"/>
    </xf>
    <xf numFmtId="165" fontId="8" fillId="22" borderId="19" xfId="24" applyNumberFormat="1" applyFont="1" applyFill="1" applyBorder="1" applyAlignment="1">
      <alignment horizontal="right" vertical="center" wrapText="1"/>
    </xf>
    <xf numFmtId="1" fontId="8" fillId="22" borderId="19" xfId="24" applyNumberFormat="1" applyFont="1" applyFill="1" applyBorder="1" applyAlignment="1">
      <alignment horizontal="center" vertical="center" wrapText="1"/>
    </xf>
    <xf numFmtId="168" fontId="8" fillId="23" borderId="19" xfId="24" applyNumberFormat="1" applyFont="1" applyFill="1" applyBorder="1" applyAlignment="1">
      <alignment horizontal="center" vertical="center" wrapText="1"/>
    </xf>
    <xf numFmtId="1" fontId="8" fillId="23" borderId="19" xfId="24" applyNumberFormat="1" applyFont="1" applyFill="1" applyBorder="1" applyAlignment="1">
      <alignment horizontal="center" vertical="center" wrapText="1"/>
    </xf>
    <xf numFmtId="44" fontId="7" fillId="4" borderId="19" xfId="0" applyNumberFormat="1" applyFont="1" applyFill="1" applyBorder="1" applyAlignment="1">
      <alignment horizontal="center" vertical="center"/>
    </xf>
    <xf numFmtId="44" fontId="8" fillId="22" borderId="19" xfId="23" applyNumberFormat="1" applyFont="1" applyFill="1" applyBorder="1" applyAlignment="1">
      <alignment horizontal="center" vertical="center" wrapText="1"/>
    </xf>
    <xf numFmtId="0" fontId="7" fillId="4" borderId="19" xfId="1" applyNumberFormat="1" applyFont="1" applyFill="1" applyBorder="1" applyAlignment="1">
      <alignment horizontal="center" vertical="center"/>
    </xf>
    <xf numFmtId="44" fontId="7" fillId="4" borderId="19" xfId="4" applyFont="1" applyFill="1" applyBorder="1" applyAlignment="1">
      <alignment horizontal="center" vertical="center"/>
    </xf>
    <xf numFmtId="44" fontId="7" fillId="4" borderId="19" xfId="1" applyFont="1" applyFill="1" applyBorder="1" applyAlignment="1">
      <alignment horizontal="center" vertical="center"/>
    </xf>
    <xf numFmtId="165" fontId="7" fillId="4" borderId="19" xfId="4" applyNumberFormat="1" applyFont="1" applyFill="1" applyBorder="1" applyAlignment="1">
      <alignment horizontal="center" vertical="center"/>
    </xf>
    <xf numFmtId="44" fontId="7" fillId="0" borderId="29" xfId="1" applyFont="1" applyFill="1" applyBorder="1" applyAlignment="1">
      <alignment horizontal="center" vertical="center"/>
    </xf>
    <xf numFmtId="44" fontId="8" fillId="22" borderId="19" xfId="4" applyFont="1" applyFill="1" applyBorder="1" applyAlignment="1">
      <alignment horizontal="center" vertical="center"/>
    </xf>
    <xf numFmtId="0" fontId="8" fillId="22" borderId="19" xfId="1" applyNumberFormat="1" applyFont="1" applyFill="1" applyBorder="1" applyAlignment="1">
      <alignment horizontal="center" vertical="center" wrapText="1"/>
    </xf>
    <xf numFmtId="44" fontId="8" fillId="23" borderId="19" xfId="4" applyFont="1" applyFill="1" applyBorder="1" applyAlignment="1">
      <alignment horizontal="center" vertical="center" wrapText="1"/>
    </xf>
    <xf numFmtId="14" fontId="8" fillId="0" borderId="24" xfId="1" applyNumberFormat="1" applyFont="1" applyFill="1" applyBorder="1" applyAlignment="1">
      <alignment horizontal="center" vertical="center"/>
    </xf>
    <xf numFmtId="44" fontId="8" fillId="0" borderId="19" xfId="4" applyFont="1" applyFill="1" applyBorder="1" applyAlignment="1">
      <alignment horizontal="center" vertical="center"/>
    </xf>
    <xf numFmtId="44" fontId="8" fillId="0" borderId="19" xfId="1" applyFont="1" applyFill="1" applyBorder="1" applyAlignment="1">
      <alignment horizontal="center" vertical="center"/>
    </xf>
    <xf numFmtId="0" fontId="8" fillId="0" borderId="19"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xf>
    <xf numFmtId="0" fontId="7" fillId="4" borderId="20" xfId="0" applyFont="1" applyFill="1" applyBorder="1" applyAlignment="1">
      <alignment vertical="center"/>
    </xf>
    <xf numFmtId="0" fontId="7" fillId="4" borderId="23" xfId="0" applyFont="1" applyFill="1" applyBorder="1" applyAlignment="1">
      <alignment vertical="center"/>
    </xf>
    <xf numFmtId="0" fontId="7" fillId="4" borderId="19" xfId="0" applyFont="1" applyFill="1" applyBorder="1" applyAlignment="1">
      <alignment horizontal="center" vertical="center"/>
    </xf>
    <xf numFmtId="0" fontId="7" fillId="22" borderId="19" xfId="1" quotePrefix="1" applyNumberFormat="1" applyFont="1" applyFill="1" applyBorder="1" applyAlignment="1">
      <alignment horizontal="center" vertical="center"/>
    </xf>
    <xf numFmtId="44" fontId="7" fillId="22" borderId="19" xfId="1" applyFont="1" applyFill="1" applyBorder="1" applyAlignment="1">
      <alignment horizontal="center" vertical="center"/>
    </xf>
    <xf numFmtId="1" fontId="7" fillId="0" borderId="19" xfId="1" quotePrefix="1" applyNumberFormat="1" applyFont="1" applyFill="1" applyBorder="1" applyAlignment="1">
      <alignment horizontal="center" vertical="center"/>
    </xf>
    <xf numFmtId="165" fontId="7" fillId="0" borderId="19" xfId="1" applyNumberFormat="1" applyFont="1" applyFill="1" applyBorder="1" applyAlignment="1">
      <alignment horizontal="center" vertical="center"/>
    </xf>
    <xf numFmtId="44" fontId="7" fillId="0" borderId="19" xfId="1" applyFont="1" applyFill="1" applyBorder="1" applyAlignment="1">
      <alignment horizontal="center" vertical="center"/>
    </xf>
    <xf numFmtId="0" fontId="8" fillId="0" borderId="19" xfId="1" quotePrefix="1" applyNumberFormat="1" applyFont="1" applyFill="1" applyBorder="1" applyAlignment="1">
      <alignment horizontal="center" vertical="center"/>
    </xf>
    <xf numFmtId="0" fontId="8" fillId="22" borderId="19" xfId="1" quotePrefix="1" applyNumberFormat="1" applyFont="1" applyFill="1" applyBorder="1" applyAlignment="1">
      <alignment horizontal="center" vertical="center"/>
    </xf>
    <xf numFmtId="165" fontId="7" fillId="22" borderId="19" xfId="1" applyNumberFormat="1" applyFont="1" applyFill="1" applyBorder="1" applyAlignment="1">
      <alignment horizontal="center" vertical="center"/>
    </xf>
    <xf numFmtId="0" fontId="8" fillId="23" borderId="19" xfId="1" quotePrefix="1" applyNumberFormat="1" applyFont="1" applyFill="1" applyBorder="1" applyAlignment="1">
      <alignment horizontal="center" vertical="center"/>
    </xf>
    <xf numFmtId="44" fontId="8" fillId="23" borderId="19" xfId="1" quotePrefix="1" applyFont="1" applyFill="1" applyBorder="1" applyAlignment="1">
      <alignment horizontal="center" vertical="center"/>
    </xf>
    <xf numFmtId="14" fontId="8" fillId="22" borderId="19" xfId="1" applyNumberFormat="1" applyFont="1" applyFill="1" applyBorder="1" applyAlignment="1">
      <alignment horizontal="center" vertical="center"/>
    </xf>
    <xf numFmtId="14" fontId="8" fillId="0" borderId="19" xfId="1" applyNumberFormat="1" applyFont="1" applyFill="1" applyBorder="1" applyAlignment="1">
      <alignment horizontal="center" vertical="center"/>
    </xf>
    <xf numFmtId="0" fontId="7" fillId="23" borderId="19" xfId="1" quotePrefix="1" applyNumberFormat="1" applyFont="1" applyFill="1" applyBorder="1" applyAlignment="1">
      <alignment horizontal="center" vertical="center"/>
    </xf>
    <xf numFmtId="44" fontId="8" fillId="23" borderId="19" xfId="4" quotePrefix="1" applyFont="1" applyFill="1" applyBorder="1" applyAlignment="1">
      <alignment horizontal="center" vertical="center"/>
    </xf>
    <xf numFmtId="14" fontId="7" fillId="4" borderId="19" xfId="0" applyNumberFormat="1" applyFont="1" applyFill="1" applyBorder="1" applyAlignment="1">
      <alignment horizontal="center" vertical="center"/>
    </xf>
    <xf numFmtId="0" fontId="7" fillId="22" borderId="19" xfId="1" applyNumberFormat="1" applyFont="1" applyFill="1" applyBorder="1" applyAlignment="1">
      <alignment horizontal="center" vertical="center"/>
    </xf>
    <xf numFmtId="14" fontId="7" fillId="0" borderId="19" xfId="1" quotePrefix="1" applyNumberFormat="1" applyFont="1" applyFill="1" applyBorder="1" applyAlignment="1">
      <alignment horizontal="center" vertical="center"/>
    </xf>
    <xf numFmtId="14" fontId="8" fillId="22" borderId="19" xfId="1" quotePrefix="1" applyNumberFormat="1" applyFont="1" applyFill="1" applyBorder="1" applyAlignment="1">
      <alignment horizontal="center" vertical="center"/>
    </xf>
    <xf numFmtId="0" fontId="32" fillId="24" borderId="9" xfId="0" applyFont="1" applyFill="1" applyBorder="1" applyAlignment="1">
      <alignment horizontal="center" vertical="center"/>
    </xf>
    <xf numFmtId="0" fontId="32" fillId="24" borderId="21" xfId="0" applyFont="1" applyFill="1" applyBorder="1" applyAlignment="1">
      <alignment horizontal="center" vertical="center"/>
    </xf>
    <xf numFmtId="0" fontId="32" fillId="24" borderId="21" xfId="0" applyFont="1" applyFill="1" applyBorder="1" applyAlignment="1">
      <alignment horizontal="center" vertical="center" wrapText="1"/>
    </xf>
    <xf numFmtId="0" fontId="34" fillId="0" borderId="9" xfId="0" applyFont="1" applyBorder="1" applyAlignment="1">
      <alignment horizontal="center" vertical="center" wrapText="1"/>
    </xf>
    <xf numFmtId="0" fontId="34" fillId="0" borderId="21" xfId="0" applyFont="1" applyBorder="1" applyAlignment="1">
      <alignment horizontal="center" vertical="center"/>
    </xf>
    <xf numFmtId="44" fontId="34" fillId="0" borderId="21" xfId="0" applyNumberFormat="1" applyFont="1" applyBorder="1" applyAlignment="1">
      <alignment horizontal="right" vertical="center"/>
    </xf>
    <xf numFmtId="44" fontId="34" fillId="0" borderId="21" xfId="0" applyNumberFormat="1" applyFont="1" applyBorder="1" applyAlignment="1">
      <alignment horizontal="center" vertical="center"/>
    </xf>
    <xf numFmtId="165" fontId="34" fillId="0" borderId="21" xfId="0" applyNumberFormat="1" applyFont="1" applyBorder="1" applyAlignment="1">
      <alignment horizontal="right" vertical="center"/>
    </xf>
    <xf numFmtId="44" fontId="8" fillId="0" borderId="0" xfId="4" applyFont="1" applyAlignment="1">
      <alignment vertical="center" wrapText="1"/>
    </xf>
    <xf numFmtId="0" fontId="32" fillId="0" borderId="9" xfId="0" applyFont="1" applyBorder="1" applyAlignment="1">
      <alignment horizontal="center" vertical="center"/>
    </xf>
    <xf numFmtId="0" fontId="32" fillId="0" borderId="21" xfId="0" applyFont="1" applyBorder="1" applyAlignment="1">
      <alignment horizontal="center" vertical="center"/>
    </xf>
    <xf numFmtId="44" fontId="32" fillId="0" borderId="21" xfId="0" applyNumberFormat="1" applyFont="1" applyBorder="1" applyAlignment="1">
      <alignment horizontal="center" vertical="center"/>
    </xf>
    <xf numFmtId="0" fontId="22" fillId="0" borderId="0" xfId="0" applyFont="1"/>
    <xf numFmtId="44" fontId="33" fillId="0" borderId="9" xfId="0" applyNumberFormat="1" applyFont="1" applyBorder="1" applyAlignment="1">
      <alignment horizontal="center" vertical="center"/>
    </xf>
    <xf numFmtId="44" fontId="33" fillId="0" borderId="21" xfId="0" applyNumberFormat="1" applyFont="1" applyBorder="1" applyAlignment="1">
      <alignment horizontal="center" vertical="center"/>
    </xf>
    <xf numFmtId="0" fontId="33" fillId="24" borderId="8" xfId="0" applyFont="1" applyFill="1" applyBorder="1" applyAlignment="1">
      <alignment horizontal="center" vertical="center"/>
    </xf>
    <xf numFmtId="0" fontId="33" fillId="24" borderId="32" xfId="0" applyFont="1" applyFill="1" applyBorder="1" applyAlignment="1">
      <alignment horizontal="center" vertical="center" wrapText="1"/>
    </xf>
    <xf numFmtId="0" fontId="33" fillId="24" borderId="32" xfId="0" applyFont="1" applyFill="1" applyBorder="1" applyAlignment="1">
      <alignment horizontal="center" vertical="center"/>
    </xf>
    <xf numFmtId="44" fontId="35" fillId="0" borderId="21" xfId="0" applyNumberFormat="1" applyFont="1" applyBorder="1" applyAlignment="1">
      <alignment horizontal="center" vertical="center"/>
    </xf>
    <xf numFmtId="44" fontId="34" fillId="0" borderId="21" xfId="4" applyFont="1" applyBorder="1" applyAlignment="1">
      <alignment horizontal="center" vertical="center"/>
    </xf>
    <xf numFmtId="0" fontId="33" fillId="0" borderId="0" xfId="0" applyFont="1"/>
    <xf numFmtId="165" fontId="32" fillId="0" borderId="21" xfId="0" applyNumberFormat="1" applyFont="1" applyBorder="1" applyAlignment="1">
      <alignment horizontal="right" vertical="center"/>
    </xf>
    <xf numFmtId="166" fontId="8" fillId="0" borderId="1" xfId="2" applyFont="1" applyFill="1" applyBorder="1" applyAlignment="1" applyProtection="1">
      <alignment horizontal="right" vertical="center" wrapText="1"/>
    </xf>
    <xf numFmtId="166" fontId="8" fillId="0" borderId="1" xfId="2" applyFont="1" applyFill="1" applyBorder="1" applyAlignment="1" applyProtection="1">
      <alignment horizontal="right" vertical="center" wrapText="1"/>
      <protection locked="0"/>
    </xf>
    <xf numFmtId="166" fontId="8" fillId="0" borderId="11" xfId="2" applyFont="1" applyFill="1" applyBorder="1" applyAlignment="1" applyProtection="1">
      <alignment horizontal="right" vertical="center" wrapText="1"/>
      <protection locked="0"/>
    </xf>
    <xf numFmtId="44" fontId="8" fillId="0" borderId="1" xfId="2" applyNumberFormat="1" applyFont="1" applyFill="1" applyBorder="1" applyAlignment="1" applyProtection="1">
      <alignment horizontal="righ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166" fontId="8" fillId="0" borderId="6" xfId="2" applyFont="1" applyFill="1" applyBorder="1" applyAlignment="1" applyProtection="1">
      <alignment horizontal="right" vertical="center" wrapText="1"/>
      <protection locked="0"/>
    </xf>
    <xf numFmtId="0" fontId="20" fillId="17" borderId="19" xfId="0" applyFont="1" applyFill="1" applyBorder="1" applyAlignment="1">
      <alignment horizontal="center" vertical="center" wrapText="1"/>
    </xf>
    <xf numFmtId="0" fontId="7" fillId="11" borderId="25" xfId="0" applyFont="1" applyFill="1" applyBorder="1" applyAlignment="1">
      <alignment horizontal="center" vertical="center"/>
    </xf>
    <xf numFmtId="0" fontId="21" fillId="0" borderId="0" xfId="0" applyFont="1" applyAlignment="1">
      <alignment horizontal="center"/>
    </xf>
    <xf numFmtId="0" fontId="21" fillId="0" borderId="0" xfId="0" applyFont="1"/>
    <xf numFmtId="0" fontId="7" fillId="11" borderId="19" xfId="0" applyFont="1" applyFill="1" applyBorder="1" applyAlignment="1">
      <alignment horizontal="center" vertical="center"/>
    </xf>
    <xf numFmtId="0" fontId="20" fillId="17" borderId="19" xfId="0" applyFont="1" applyFill="1" applyBorder="1" applyAlignment="1">
      <alignment vertical="center" wrapText="1"/>
    </xf>
    <xf numFmtId="166" fontId="21" fillId="0" borderId="24" xfId="0" applyNumberFormat="1" applyFont="1" applyBorder="1" applyAlignment="1">
      <alignment vertical="center" wrapText="1"/>
    </xf>
    <xf numFmtId="44" fontId="8" fillId="0" borderId="0" xfId="0" applyNumberFormat="1" applyFont="1" applyAlignment="1">
      <alignment vertical="center" wrapText="1"/>
    </xf>
    <xf numFmtId="0" fontId="8" fillId="0" borderId="19" xfId="0" applyFont="1" applyBorder="1" applyAlignment="1">
      <alignment vertical="center"/>
    </xf>
    <xf numFmtId="0" fontId="8" fillId="0" borderId="19" xfId="0" applyFont="1" applyBorder="1" applyAlignment="1">
      <alignment horizontal="left" vertical="center"/>
    </xf>
    <xf numFmtId="0" fontId="23" fillId="0" borderId="19" xfId="0" applyFont="1" applyFill="1" applyBorder="1" applyAlignment="1">
      <alignment horizontal="center" vertical="center" wrapText="1"/>
    </xf>
    <xf numFmtId="14" fontId="8" fillId="15"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1" fontId="8" fillId="15" borderId="19" xfId="0" applyNumberFormat="1" applyFont="1" applyFill="1" applyBorder="1" applyAlignment="1">
      <alignment horizontal="center" vertical="center"/>
    </xf>
    <xf numFmtId="1" fontId="7" fillId="0" borderId="25" xfId="4" applyNumberFormat="1" applyFont="1" applyFill="1" applyBorder="1" applyAlignment="1">
      <alignment vertical="center" wrapText="1"/>
    </xf>
    <xf numFmtId="165" fontId="8" fillId="0" borderId="0" xfId="0" applyNumberFormat="1" applyFont="1" applyFill="1" applyBorder="1" applyAlignment="1">
      <alignment vertical="center" wrapText="1"/>
    </xf>
    <xf numFmtId="164" fontId="7" fillId="7" borderId="19" xfId="0" applyNumberFormat="1" applyFont="1" applyFill="1" applyBorder="1" applyAlignment="1">
      <alignment vertical="center" wrapText="1"/>
    </xf>
    <xf numFmtId="164" fontId="7" fillId="12" borderId="19" xfId="0" applyNumberFormat="1" applyFont="1" applyFill="1" applyBorder="1" applyAlignment="1">
      <alignment wrapText="1"/>
    </xf>
    <xf numFmtId="0" fontId="21" fillId="0" borderId="0" xfId="0" applyFont="1" applyAlignment="1">
      <alignment vertical="center"/>
    </xf>
    <xf numFmtId="0" fontId="20" fillId="19" borderId="19" xfId="0" applyFont="1" applyFill="1" applyBorder="1" applyAlignment="1">
      <alignment vertical="center"/>
    </xf>
    <xf numFmtId="0" fontId="21" fillId="0" borderId="19" xfId="0" applyFont="1" applyBorder="1" applyAlignment="1">
      <alignment vertical="top"/>
    </xf>
    <xf numFmtId="165" fontId="21" fillId="0" borderId="19" xfId="0" applyNumberFormat="1" applyFont="1" applyBorder="1" applyAlignment="1"/>
    <xf numFmtId="0" fontId="20" fillId="19" borderId="22" xfId="0" applyFont="1" applyFill="1" applyBorder="1" applyAlignment="1">
      <alignment vertical="center"/>
    </xf>
    <xf numFmtId="165" fontId="8" fillId="0" borderId="0" xfId="0"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165" fontId="4" fillId="0" borderId="19" xfId="0" applyNumberFormat="1" applyFont="1" applyFill="1" applyBorder="1" applyAlignment="1">
      <alignment vertical="center" wrapText="1"/>
    </xf>
    <xf numFmtId="49" fontId="4" fillId="0" borderId="19" xfId="0" applyNumberFormat="1" applyFont="1" applyFill="1" applyBorder="1" applyAlignment="1">
      <alignment horizontal="center" vertical="center"/>
    </xf>
    <xf numFmtId="49" fontId="4" fillId="0" borderId="19" xfId="0" applyNumberFormat="1" applyFont="1" applyFill="1" applyBorder="1" applyAlignment="1">
      <alignment vertical="center"/>
    </xf>
    <xf numFmtId="165" fontId="4" fillId="0" borderId="19" xfId="0" applyNumberFormat="1" applyFont="1" applyFill="1" applyBorder="1" applyAlignment="1">
      <alignment horizontal="right" vertical="center" wrapText="1"/>
    </xf>
    <xf numFmtId="49" fontId="4" fillId="0"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left" vertical="center"/>
    </xf>
    <xf numFmtId="0" fontId="19" fillId="0" borderId="19" xfId="0" applyFont="1" applyFill="1" applyBorder="1" applyAlignment="1">
      <alignment horizontal="left" vertical="center"/>
    </xf>
    <xf numFmtId="0" fontId="19" fillId="0" borderId="19" xfId="0" applyFont="1" applyFill="1" applyBorder="1" applyAlignment="1">
      <alignment horizontal="center" vertical="center" wrapText="1"/>
    </xf>
    <xf numFmtId="165" fontId="8" fillId="0" borderId="0" xfId="0" applyNumberFormat="1" applyFont="1" applyAlignment="1">
      <alignment wrapText="1"/>
    </xf>
    <xf numFmtId="10" fontId="21" fillId="0" borderId="0" xfId="0" applyNumberFormat="1" applyFont="1" applyAlignment="1">
      <alignment vertical="center"/>
    </xf>
    <xf numFmtId="44" fontId="21" fillId="0" borderId="0" xfId="4" applyFont="1" applyAlignment="1">
      <alignment vertical="center"/>
    </xf>
    <xf numFmtId="44" fontId="21" fillId="0" borderId="0" xfId="0" applyNumberFormat="1" applyFont="1" applyAlignment="1">
      <alignment vertical="center"/>
    </xf>
    <xf numFmtId="0" fontId="4" fillId="0" borderId="8" xfId="0" applyFont="1" applyBorder="1" applyAlignment="1">
      <alignment vertical="center"/>
    </xf>
    <xf numFmtId="0" fontId="20" fillId="19" borderId="19" xfId="0" applyFont="1" applyFill="1" applyBorder="1" applyAlignment="1">
      <alignment horizontal="center" vertical="center" wrapText="1"/>
    </xf>
    <xf numFmtId="0" fontId="21" fillId="0" borderId="0" xfId="0" applyFont="1" applyAlignment="1">
      <alignment horizontal="center" vertical="center" wrapText="1"/>
    </xf>
    <xf numFmtId="0" fontId="7" fillId="5" borderId="19" xfId="0" applyFont="1" applyFill="1" applyBorder="1" applyAlignment="1">
      <alignment horizontal="center" vertical="center" wrapText="1"/>
    </xf>
    <xf numFmtId="0" fontId="7" fillId="19" borderId="19" xfId="0" applyFont="1" applyFill="1" applyBorder="1" applyAlignment="1">
      <alignment vertical="center" wrapText="1"/>
    </xf>
    <xf numFmtId="0" fontId="20" fillId="19" borderId="19" xfId="0" applyFont="1" applyFill="1" applyBorder="1" applyAlignment="1">
      <alignment horizontal="center" vertical="center"/>
    </xf>
    <xf numFmtId="165" fontId="20" fillId="26" borderId="19" xfId="0" applyNumberFormat="1" applyFont="1" applyFill="1" applyBorder="1" applyAlignment="1">
      <alignment horizontal="center"/>
    </xf>
    <xf numFmtId="165" fontId="21" fillId="0" borderId="0" xfId="0" applyNumberFormat="1" applyFont="1" applyAlignment="1">
      <alignment horizontal="center"/>
    </xf>
    <xf numFmtId="14" fontId="7" fillId="23" borderId="19" xfId="1" quotePrefix="1" applyNumberFormat="1" applyFont="1" applyFill="1" applyBorder="1" applyAlignment="1">
      <alignment horizontal="center" vertical="center"/>
    </xf>
    <xf numFmtId="14" fontId="7" fillId="22" borderId="19" xfId="1" applyNumberFormat="1" applyFont="1" applyFill="1" applyBorder="1" applyAlignment="1">
      <alignment horizontal="center" vertical="center"/>
    </xf>
    <xf numFmtId="165" fontId="21" fillId="0" borderId="19"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21" fillId="0" borderId="19" xfId="20" applyFont="1" applyFill="1" applyBorder="1" applyAlignment="1">
      <alignment horizontal="center" vertical="center" wrapText="1"/>
    </xf>
    <xf numFmtId="49" fontId="21" fillId="15" borderId="19" xfId="20" applyNumberFormat="1" applyFont="1" applyFill="1" applyBorder="1" applyAlignment="1">
      <alignment horizontal="center" vertical="center" wrapText="1"/>
    </xf>
    <xf numFmtId="0" fontId="20" fillId="20" borderId="19" xfId="0" applyFont="1" applyFill="1" applyBorder="1" applyAlignment="1">
      <alignment vertical="center" wrapText="1"/>
    </xf>
    <xf numFmtId="0" fontId="20" fillId="2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9" xfId="0" applyFont="1" applyFill="1" applyBorder="1" applyAlignment="1">
      <alignment vertical="top"/>
    </xf>
    <xf numFmtId="0" fontId="21" fillId="0" borderId="19" xfId="0" applyFont="1" applyFill="1" applyBorder="1" applyAlignment="1">
      <alignment vertical="center"/>
    </xf>
    <xf numFmtId="0" fontId="20" fillId="19" borderId="19" xfId="0" applyFont="1" applyFill="1" applyBorder="1" applyAlignment="1"/>
    <xf numFmtId="0" fontId="21" fillId="0" borderId="19" xfId="0" applyFont="1" applyFill="1" applyBorder="1" applyAlignment="1">
      <alignment horizontal="center" vertical="center" wrapText="1"/>
    </xf>
    <xf numFmtId="0" fontId="7" fillId="5" borderId="19" xfId="0" applyFont="1" applyFill="1" applyBorder="1" applyAlignment="1">
      <alignment horizontal="center" vertical="center" wrapText="1"/>
    </xf>
    <xf numFmtId="44" fontId="7" fillId="0" borderId="29" xfId="1" applyFont="1" applyFill="1" applyBorder="1" applyAlignment="1">
      <alignment horizontal="center" vertical="center"/>
    </xf>
    <xf numFmtId="0" fontId="20" fillId="16" borderId="19" xfId="0" applyFont="1" applyFill="1" applyBorder="1" applyAlignment="1">
      <alignment vertical="center" wrapText="1"/>
    </xf>
    <xf numFmtId="0" fontId="20" fillId="18" borderId="19" xfId="0" applyFont="1" applyFill="1" applyBorder="1" applyAlignment="1">
      <alignment horizontal="center" vertical="center" wrapText="1"/>
    </xf>
    <xf numFmtId="0" fontId="20" fillId="19" borderId="19" xfId="0" applyFont="1" applyFill="1" applyBorder="1" applyAlignment="1">
      <alignment horizontal="left" vertical="center"/>
    </xf>
    <xf numFmtId="0" fontId="20" fillId="0" borderId="19" xfId="0" applyFont="1" applyFill="1" applyBorder="1" applyAlignment="1">
      <alignment vertical="center" wrapText="1"/>
    </xf>
    <xf numFmtId="0" fontId="20" fillId="0" borderId="19" xfId="0" applyFont="1" applyFill="1" applyBorder="1" applyAlignment="1">
      <alignment horizontal="center" vertical="center" wrapText="1"/>
    </xf>
    <xf numFmtId="0" fontId="31" fillId="0" borderId="19" xfId="0" applyFont="1" applyFill="1" applyBorder="1" applyAlignment="1">
      <alignment vertical="center" wrapText="1"/>
    </xf>
    <xf numFmtId="0" fontId="21" fillId="0" borderId="20" xfId="0" applyFont="1" applyFill="1" applyBorder="1" applyAlignment="1">
      <alignment horizontal="center" vertical="center" wrapText="1"/>
    </xf>
    <xf numFmtId="0" fontId="21" fillId="6" borderId="19" xfId="0" applyFont="1" applyFill="1" applyBorder="1" applyAlignment="1">
      <alignment horizontal="center" vertical="center" wrapText="1"/>
    </xf>
    <xf numFmtId="2" fontId="21" fillId="0" borderId="19" xfId="0" applyNumberFormat="1" applyFont="1" applyFill="1" applyBorder="1" applyAlignment="1">
      <alignment horizontal="center" vertical="center" wrapText="1"/>
    </xf>
    <xf numFmtId="44" fontId="21" fillId="0" borderId="19" xfId="4" applyFont="1" applyFill="1" applyBorder="1" applyAlignment="1">
      <alignment horizontal="center" vertical="center" wrapText="1"/>
    </xf>
    <xf numFmtId="0" fontId="21" fillId="0" borderId="19" xfId="0" applyFont="1" applyFill="1" applyBorder="1" applyAlignment="1">
      <alignment vertical="center" wrapText="1"/>
    </xf>
    <xf numFmtId="0" fontId="20" fillId="10" borderId="19" xfId="0" applyFont="1" applyFill="1" applyBorder="1" applyAlignment="1">
      <alignment vertical="center" wrapText="1"/>
    </xf>
    <xf numFmtId="0" fontId="20" fillId="10" borderId="19"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31" fillId="0" borderId="19" xfId="0" applyFont="1" applyBorder="1" applyAlignment="1">
      <alignment vertical="center" wrapText="1"/>
    </xf>
    <xf numFmtId="0" fontId="20" fillId="7" borderId="24" xfId="0" applyFont="1" applyFill="1" applyBorder="1" applyAlignment="1">
      <alignment horizontal="center" vertical="center" wrapText="1"/>
    </xf>
    <xf numFmtId="165" fontId="8" fillId="0" borderId="25" xfId="4" applyNumberFormat="1" applyFont="1" applyFill="1" applyBorder="1" applyAlignment="1" applyProtection="1">
      <alignment vertical="center"/>
      <protection locked="0"/>
    </xf>
    <xf numFmtId="165" fontId="8" fillId="0" borderId="28" xfId="19" applyNumberFormat="1" applyFont="1" applyFill="1" applyBorder="1" applyAlignment="1" applyProtection="1">
      <alignment vertical="center"/>
      <protection locked="0"/>
    </xf>
    <xf numFmtId="165" fontId="8" fillId="0" borderId="25" xfId="4" applyNumberFormat="1" applyFont="1" applyFill="1" applyBorder="1" applyAlignment="1">
      <alignment vertical="center"/>
    </xf>
    <xf numFmtId="165" fontId="8" fillId="0" borderId="25" xfId="19" applyNumberFormat="1" applyFont="1" applyFill="1" applyBorder="1" applyAlignment="1" applyProtection="1">
      <alignment vertical="center"/>
      <protection locked="0"/>
    </xf>
    <xf numFmtId="0" fontId="8" fillId="0" borderId="0" xfId="0" applyFont="1" applyFill="1" applyAlignment="1">
      <alignment horizontal="center" vertical="center"/>
    </xf>
    <xf numFmtId="44" fontId="7" fillId="23" borderId="19" xfId="1" quotePrefix="1" applyNumberFormat="1" applyFont="1" applyFill="1" applyBorder="1" applyAlignment="1">
      <alignment horizontal="center" vertical="center"/>
    </xf>
    <xf numFmtId="0" fontId="7" fillId="0" borderId="29" xfId="0" applyFont="1" applyBorder="1" applyAlignment="1">
      <alignment horizontal="center" vertical="center" wrapText="1"/>
    </xf>
    <xf numFmtId="44" fontId="7" fillId="22" borderId="19" xfId="4" applyFont="1" applyFill="1" applyBorder="1" applyAlignment="1">
      <alignment horizontal="center" vertical="center"/>
    </xf>
    <xf numFmtId="0" fontId="7" fillId="4" borderId="24" xfId="0" applyFont="1" applyFill="1" applyBorder="1" applyAlignment="1">
      <alignment vertical="center"/>
    </xf>
    <xf numFmtId="44" fontId="8" fillId="22" borderId="19" xfId="4" applyFont="1" applyFill="1" applyBorder="1" applyAlignment="1">
      <alignment horizontal="right" vertical="center" wrapText="1"/>
    </xf>
    <xf numFmtId="0" fontId="23" fillId="3" borderId="0" xfId="0" applyFont="1" applyFill="1"/>
    <xf numFmtId="0" fontId="40" fillId="3" borderId="0" xfId="0" applyFont="1" applyFill="1" applyAlignment="1">
      <alignment horizontal="left" vertical="center"/>
    </xf>
    <xf numFmtId="0" fontId="41" fillId="3" borderId="0" xfId="0" applyFont="1" applyFill="1" applyAlignment="1">
      <alignment horizontal="left" vertical="center"/>
    </xf>
    <xf numFmtId="44" fontId="34" fillId="0" borderId="21" xfId="4" applyFont="1" applyBorder="1" applyAlignment="1">
      <alignment horizontal="right" vertical="center"/>
    </xf>
    <xf numFmtId="1" fontId="7" fillId="22" borderId="19" xfId="1" applyNumberFormat="1" applyFont="1" applyFill="1" applyBorder="1" applyAlignment="1">
      <alignment horizontal="center" vertical="center"/>
    </xf>
    <xf numFmtId="1" fontId="34" fillId="0" borderId="21" xfId="0" applyNumberFormat="1" applyFont="1" applyBorder="1" applyAlignment="1">
      <alignment horizontal="center" vertical="center"/>
    </xf>
    <xf numFmtId="0" fontId="33" fillId="25" borderId="8" xfId="0" applyFont="1" applyFill="1" applyBorder="1" applyAlignment="1">
      <alignment horizontal="center" vertical="center"/>
    </xf>
    <xf numFmtId="0" fontId="33" fillId="25" borderId="8" xfId="0" applyFont="1" applyFill="1" applyBorder="1" applyAlignment="1">
      <alignment horizontal="center" vertical="center" wrapText="1"/>
    </xf>
    <xf numFmtId="0" fontId="34" fillId="0" borderId="8" xfId="0" applyFont="1" applyBorder="1" applyAlignment="1">
      <alignment horizontal="center" vertical="center" wrapText="1"/>
    </xf>
    <xf numFmtId="44" fontId="35" fillId="0" borderId="8" xfId="0" applyNumberFormat="1" applyFont="1" applyBorder="1" applyAlignment="1">
      <alignment horizontal="center" vertical="center"/>
    </xf>
    <xf numFmtId="165" fontId="35" fillId="0" borderId="8" xfId="0" applyNumberFormat="1" applyFont="1" applyBorder="1" applyAlignment="1">
      <alignment horizontal="center" vertical="center"/>
    </xf>
    <xf numFmtId="0" fontId="21" fillId="0" borderId="0" xfId="0" applyFont="1" applyFill="1"/>
    <xf numFmtId="44" fontId="21" fillId="0" borderId="19" xfId="4" applyFont="1" applyFill="1" applyBorder="1" applyAlignment="1">
      <alignment horizontal="center" vertical="center" wrapText="1"/>
    </xf>
    <xf numFmtId="0" fontId="20" fillId="0" borderId="19" xfId="0" applyFont="1" applyFill="1" applyBorder="1" applyAlignment="1">
      <alignment horizontal="left" vertical="center"/>
    </xf>
    <xf numFmtId="0" fontId="21" fillId="6"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20" fillId="0" borderId="19" xfId="0" applyFont="1" applyFill="1" applyBorder="1" applyAlignment="1">
      <alignment horizontal="center" vertical="center" wrapText="1"/>
    </xf>
    <xf numFmtId="165" fontId="21" fillId="0" borderId="19"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21" fillId="0" borderId="19" xfId="0" applyFont="1" applyFill="1" applyBorder="1" applyAlignment="1">
      <alignment horizontal="center" vertical="center" wrapText="1"/>
    </xf>
    <xf numFmtId="165" fontId="21" fillId="0" borderId="19" xfId="0" applyNumberFormat="1" applyFont="1" applyFill="1" applyBorder="1" applyAlignment="1">
      <alignment horizontal="center" vertical="center" wrapText="1"/>
    </xf>
    <xf numFmtId="2" fontId="21" fillId="0" borderId="19" xfId="0" applyNumberFormat="1" applyFont="1" applyFill="1" applyBorder="1" applyAlignment="1">
      <alignment horizontal="center" vertical="center" wrapText="1"/>
    </xf>
    <xf numFmtId="2" fontId="21" fillId="0" borderId="19" xfId="0" applyNumberFormat="1" applyFont="1" applyBorder="1" applyAlignment="1">
      <alignment horizontal="center" vertical="center" wrapText="1"/>
    </xf>
    <xf numFmtId="0" fontId="20" fillId="7" borderId="19" xfId="0" applyFont="1" applyFill="1" applyBorder="1" applyAlignment="1">
      <alignment horizontal="center" vertical="center" wrapText="1"/>
    </xf>
    <xf numFmtId="0" fontId="20" fillId="0" borderId="19" xfId="0" applyFont="1" applyBorder="1" applyAlignment="1">
      <alignment horizontal="center" vertical="center" wrapText="1"/>
    </xf>
    <xf numFmtId="169" fontId="21" fillId="0" borderId="19" xfId="0" applyNumberFormat="1" applyFont="1" applyFill="1" applyBorder="1" applyAlignment="1">
      <alignment horizontal="center" vertical="center" wrapText="1"/>
    </xf>
    <xf numFmtId="165" fontId="20" fillId="0" borderId="19" xfId="0" applyNumberFormat="1" applyFont="1" applyBorder="1" applyAlignment="1">
      <alignment horizontal="right"/>
    </xf>
    <xf numFmtId="0" fontId="21" fillId="6" borderId="29"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1" fillId="0" borderId="29" xfId="0" applyFont="1" applyBorder="1" applyAlignment="1">
      <alignment horizontal="center" vertical="center"/>
    </xf>
    <xf numFmtId="0" fontId="21" fillId="0" borderId="22" xfId="0" applyFont="1" applyBorder="1" applyAlignment="1">
      <alignment horizontal="center" vertical="center"/>
    </xf>
    <xf numFmtId="0" fontId="21" fillId="0" borderId="29"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0" fillId="7" borderId="29"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1" fillId="0" borderId="29" xfId="0" applyFont="1" applyFill="1" applyBorder="1" applyAlignment="1">
      <alignment horizontal="center" vertical="center"/>
    </xf>
    <xf numFmtId="0" fontId="21" fillId="0" borderId="22" xfId="0" applyFont="1" applyFill="1" applyBorder="1" applyAlignment="1">
      <alignment horizontal="center" vertical="center"/>
    </xf>
    <xf numFmtId="0" fontId="20" fillId="0" borderId="29"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4" fillId="0" borderId="8" xfId="0" applyFont="1" applyBorder="1" applyAlignment="1">
      <alignment horizontal="left" vertical="center" wrapText="1"/>
    </xf>
    <xf numFmtId="0" fontId="19" fillId="0" borderId="8" xfId="0" applyFont="1" applyBorder="1" applyAlignment="1">
      <alignment horizontal="center"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1" fillId="3" borderId="13" xfId="0" applyFont="1" applyFill="1" applyBorder="1" applyAlignment="1">
      <alignment horizontal="left"/>
    </xf>
    <xf numFmtId="0" fontId="11" fillId="3" borderId="14" xfId="0" applyFont="1" applyFill="1" applyBorder="1" applyAlignment="1">
      <alignment horizontal="left"/>
    </xf>
    <xf numFmtId="0" fontId="11" fillId="3" borderId="15" xfId="0" applyFont="1" applyFill="1" applyBorder="1" applyAlignment="1">
      <alignment horizontal="left"/>
    </xf>
    <xf numFmtId="0" fontId="11" fillId="3" borderId="16" xfId="0" applyFont="1" applyFill="1" applyBorder="1" applyAlignment="1">
      <alignment horizontal="left"/>
    </xf>
    <xf numFmtId="0" fontId="11" fillId="3" borderId="0" xfId="0" applyFont="1" applyFill="1" applyBorder="1" applyAlignment="1">
      <alignment horizontal="left"/>
    </xf>
    <xf numFmtId="0" fontId="11" fillId="3" borderId="17" xfId="0" applyFont="1" applyFill="1" applyBorder="1" applyAlignment="1">
      <alignment horizontal="left"/>
    </xf>
    <xf numFmtId="0" fontId="5" fillId="9" borderId="18" xfId="0" applyFont="1" applyFill="1" applyBorder="1" applyAlignment="1">
      <alignment horizontal="center" vertical="center" wrapText="1"/>
    </xf>
    <xf numFmtId="0" fontId="7" fillId="12" borderId="19" xfId="0" applyFont="1" applyFill="1" applyBorder="1" applyAlignment="1">
      <alignment horizontal="center" wrapText="1"/>
    </xf>
    <xf numFmtId="0" fontId="7" fillId="7" borderId="19" xfId="0" applyFont="1" applyFill="1" applyBorder="1" applyAlignment="1">
      <alignment horizontal="right" vertical="center" wrapText="1"/>
    </xf>
    <xf numFmtId="0" fontId="7" fillId="19" borderId="19" xfId="0" applyFont="1" applyFill="1" applyBorder="1" applyAlignment="1">
      <alignment horizontal="left" vertical="center" wrapText="1"/>
    </xf>
    <xf numFmtId="0" fontId="7" fillId="20" borderId="29" xfId="0" applyFont="1" applyFill="1" applyBorder="1" applyAlignment="1">
      <alignment horizontal="left" vertical="center" wrapText="1"/>
    </xf>
    <xf numFmtId="165" fontId="8" fillId="0" borderId="0" xfId="0" applyNumberFormat="1"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8" fillId="0" borderId="25" xfId="0" applyFont="1" applyBorder="1" applyAlignment="1">
      <alignmen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7" fillId="19" borderId="25" xfId="0" applyFont="1" applyFill="1" applyBorder="1" applyAlignment="1">
      <alignment vertical="center" wrapText="1"/>
    </xf>
    <xf numFmtId="0" fontId="8" fillId="19" borderId="25" xfId="0" applyFont="1" applyFill="1" applyBorder="1" applyAlignment="1">
      <alignment vertical="center"/>
    </xf>
    <xf numFmtId="0" fontId="7" fillId="0" borderId="25" xfId="0" applyFont="1" applyBorder="1" applyAlignment="1">
      <alignment vertical="center" wrapText="1"/>
    </xf>
    <xf numFmtId="0" fontId="30" fillId="11" borderId="25" xfId="0" applyFont="1" applyFill="1" applyBorder="1" applyAlignment="1">
      <alignment vertical="center" wrapText="1"/>
    </xf>
    <xf numFmtId="0" fontId="7" fillId="11" borderId="25" xfId="0" applyFont="1" applyFill="1" applyBorder="1" applyAlignment="1">
      <alignment horizontal="center" vertical="center"/>
    </xf>
    <xf numFmtId="0" fontId="30" fillId="11" borderId="25" xfId="0" applyFont="1" applyFill="1" applyBorder="1" applyAlignment="1">
      <alignment horizontal="center" vertical="center"/>
    </xf>
    <xf numFmtId="0" fontId="7" fillId="0" borderId="25"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1" fillId="7" borderId="19" xfId="0" applyFont="1" applyFill="1" applyBorder="1" applyAlignment="1">
      <alignment horizontal="center" vertical="center"/>
    </xf>
    <xf numFmtId="0" fontId="30" fillId="11" borderId="19" xfId="0" applyFont="1" applyFill="1" applyBorder="1" applyAlignment="1">
      <alignment vertical="center" wrapText="1"/>
    </xf>
    <xf numFmtId="0" fontId="7" fillId="19" borderId="19" xfId="0" applyFont="1" applyFill="1" applyBorder="1" applyAlignment="1">
      <alignment vertical="center" wrapText="1"/>
    </xf>
    <xf numFmtId="0" fontId="8" fillId="19" borderId="19" xfId="0" applyFont="1" applyFill="1" applyBorder="1" applyAlignment="1">
      <alignment vertical="center"/>
    </xf>
    <xf numFmtId="0" fontId="7" fillId="0" borderId="19" xfId="0" applyFont="1" applyBorder="1" applyAlignment="1">
      <alignment vertical="center" wrapText="1"/>
    </xf>
    <xf numFmtId="0" fontId="8" fillId="0" borderId="19" xfId="0" applyFont="1" applyBorder="1" applyAlignment="1">
      <alignment vertical="center"/>
    </xf>
    <xf numFmtId="0" fontId="8" fillId="11" borderId="19" xfId="0" applyFont="1" applyFill="1" applyBorder="1" applyAlignment="1">
      <alignment vertical="center" wrapText="1"/>
    </xf>
    <xf numFmtId="0" fontId="8" fillId="0" borderId="19" xfId="0" applyFont="1" applyBorder="1" applyAlignment="1">
      <alignment vertical="center" wrapText="1"/>
    </xf>
    <xf numFmtId="0" fontId="7" fillId="11" borderId="19" xfId="0" applyFont="1" applyFill="1" applyBorder="1" applyAlignment="1">
      <alignment horizontal="center" vertical="center"/>
    </xf>
    <xf numFmtId="0" fontId="8" fillId="0" borderId="20" xfId="0" applyFont="1" applyBorder="1" applyAlignment="1">
      <alignment horizontal="left" vertical="center" wrapText="1"/>
    </xf>
    <xf numFmtId="0" fontId="8" fillId="0" borderId="24" xfId="0" applyFont="1" applyBorder="1" applyAlignment="1">
      <alignment horizontal="left" vertical="center" wrapText="1"/>
    </xf>
    <xf numFmtId="0" fontId="8" fillId="11" borderId="19" xfId="0" applyFont="1" applyFill="1" applyBorder="1" applyAlignment="1">
      <alignment vertical="center"/>
    </xf>
    <xf numFmtId="0" fontId="7" fillId="5" borderId="29"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7" fillId="14" borderId="23" xfId="0" applyFont="1" applyFill="1" applyBorder="1" applyAlignment="1">
      <alignment horizontal="center" vertical="center" wrapText="1"/>
    </xf>
    <xf numFmtId="0" fontId="8" fillId="5" borderId="19" xfId="0" applyFont="1" applyFill="1" applyBorder="1" applyAlignment="1">
      <alignment horizontal="center" vertical="center"/>
    </xf>
    <xf numFmtId="44" fontId="7" fillId="15" borderId="29" xfId="1" applyFont="1" applyFill="1" applyBorder="1" applyAlignment="1">
      <alignment horizontal="center" vertical="center"/>
    </xf>
    <xf numFmtId="44" fontId="7" fillId="15" borderId="7" xfId="1" applyFont="1" applyFill="1" applyBorder="1" applyAlignment="1">
      <alignment horizontal="center" vertical="center"/>
    </xf>
    <xf numFmtId="0" fontId="7" fillId="0" borderId="19" xfId="0" applyFont="1" applyBorder="1" applyAlignment="1">
      <alignment horizontal="center" vertical="center"/>
    </xf>
    <xf numFmtId="0" fontId="7" fillId="23" borderId="19" xfId="1" applyNumberFormat="1" applyFont="1" applyFill="1" applyBorder="1" applyAlignment="1">
      <alignment horizontal="center" vertical="center"/>
    </xf>
    <xf numFmtId="0" fontId="7" fillId="0" borderId="19" xfId="1" applyNumberFormat="1" applyFont="1" applyFill="1" applyBorder="1" applyAlignment="1">
      <alignment horizontal="center" vertical="center"/>
    </xf>
    <xf numFmtId="44" fontId="7" fillId="4" borderId="19" xfId="1" applyFont="1" applyFill="1" applyBorder="1" applyAlignment="1">
      <alignment horizontal="center" vertical="center"/>
    </xf>
    <xf numFmtId="0" fontId="7" fillId="4" borderId="19" xfId="0" applyFont="1" applyFill="1" applyBorder="1" applyAlignment="1">
      <alignment horizontal="center" vertical="center"/>
    </xf>
    <xf numFmtId="0" fontId="32" fillId="24" borderId="30" xfId="0" applyFont="1" applyFill="1" applyBorder="1" applyAlignment="1">
      <alignment horizontal="center" vertical="center"/>
    </xf>
    <xf numFmtId="0" fontId="32" fillId="24" borderId="31" xfId="0" applyFont="1" applyFill="1" applyBorder="1" applyAlignment="1">
      <alignment horizontal="center" vertical="center"/>
    </xf>
    <xf numFmtId="0" fontId="32" fillId="24" borderId="32" xfId="0" applyFont="1" applyFill="1" applyBorder="1" applyAlignment="1">
      <alignment horizontal="center" vertical="center"/>
    </xf>
    <xf numFmtId="0" fontId="7" fillId="23" borderId="20" xfId="1" applyNumberFormat="1" applyFont="1" applyFill="1" applyBorder="1" applyAlignment="1">
      <alignment horizontal="center" vertical="center"/>
    </xf>
    <xf numFmtId="0" fontId="7" fillId="23" borderId="23" xfId="1" applyNumberFormat="1" applyFont="1" applyFill="1" applyBorder="1" applyAlignment="1">
      <alignment horizontal="center" vertical="center"/>
    </xf>
    <xf numFmtId="0" fontId="7" fillId="23" borderId="24" xfId="1" applyNumberFormat="1" applyFont="1" applyFill="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cellXfs>
  <cellStyles count="25">
    <cellStyle name="Dobre" xfId="19" builtinId="26"/>
    <cellStyle name="Excel Built-in Normal" xfId="8"/>
    <cellStyle name="Heading" xfId="10"/>
    <cellStyle name="Heading1" xfId="11"/>
    <cellStyle name="Hiperłącze 5" xfId="20"/>
    <cellStyle name="Normalny" xfId="0" builtinId="0"/>
    <cellStyle name="Normalny 10" xfId="23"/>
    <cellStyle name="Normalny 2" xfId="3"/>
    <cellStyle name="Normalny 2 2" xfId="14"/>
    <cellStyle name="Normalny 3" xfId="5"/>
    <cellStyle name="Normalny 4" xfId="6"/>
    <cellStyle name="Normalny 4 2" xfId="15"/>
    <cellStyle name="Normalny 5" xfId="9"/>
    <cellStyle name="Normalny 6" xfId="17"/>
    <cellStyle name="Normalny_Arkusz1" xfId="24"/>
    <cellStyle name="Procentowy 4" xfId="22"/>
    <cellStyle name="Result" xfId="12"/>
    <cellStyle name="Result2" xfId="13"/>
    <cellStyle name="Walutowy" xfId="4" builtinId="4"/>
    <cellStyle name="Walutowy 10" xfId="21"/>
    <cellStyle name="Walutowy 2" xfId="1"/>
    <cellStyle name="Walutowy 3" xfId="2"/>
    <cellStyle name="Walutowy 4" xfId="7"/>
    <cellStyle name="Walutowy 4 2" xfId="16"/>
    <cellStyle name="Walutowy 5" xfId="18"/>
  </cellStyles>
  <dxfs count="0"/>
  <tableStyles count="0" defaultTableStyle="TableStyleMedium2" defaultPivotStyle="PivotStyleLight16"/>
  <colors>
    <mruColors>
      <color rgb="FFC0C0C0"/>
      <color rgb="FFCC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5" sqref="B5"/>
    </sheetView>
  </sheetViews>
  <sheetFormatPr defaultRowHeight="13.2" x14ac:dyDescent="0.25"/>
  <cols>
    <col min="1" max="1" width="6.5546875" customWidth="1"/>
    <col min="2" max="2" width="27.109375" customWidth="1"/>
    <col min="3" max="3" width="29.109375" customWidth="1"/>
    <col min="4" max="4" width="16.109375" customWidth="1"/>
    <col min="5" max="5" width="17.109375" customWidth="1"/>
    <col min="6" max="6" width="21" customWidth="1"/>
    <col min="7" max="7" width="29.5546875" customWidth="1"/>
    <col min="8" max="8" width="13.33203125" customWidth="1"/>
  </cols>
  <sheetData>
    <row r="1" spans="1:8" ht="34.200000000000003" x14ac:dyDescent="0.25">
      <c r="A1" s="12" t="s">
        <v>14</v>
      </c>
      <c r="B1" s="12" t="s">
        <v>1</v>
      </c>
      <c r="C1" s="12" t="s">
        <v>432</v>
      </c>
      <c r="D1" s="12" t="s">
        <v>2</v>
      </c>
      <c r="E1" s="12" t="s">
        <v>3</v>
      </c>
      <c r="F1" s="12" t="s">
        <v>433</v>
      </c>
      <c r="G1" s="12" t="s">
        <v>434</v>
      </c>
      <c r="H1" s="12" t="s">
        <v>435</v>
      </c>
    </row>
    <row r="2" spans="1:8" x14ac:dyDescent="0.25">
      <c r="A2" s="13">
        <v>0</v>
      </c>
      <c r="B2" s="17" t="s">
        <v>889</v>
      </c>
      <c r="C2" s="15" t="s">
        <v>238</v>
      </c>
      <c r="D2" s="15" t="s">
        <v>237</v>
      </c>
      <c r="E2" s="15">
        <v>6721951177</v>
      </c>
      <c r="F2" s="16"/>
      <c r="G2" s="14"/>
      <c r="H2" s="15"/>
    </row>
    <row r="3" spans="1:8" ht="34.200000000000003" x14ac:dyDescent="0.25">
      <c r="A3" s="13">
        <v>1</v>
      </c>
      <c r="B3" s="15" t="s">
        <v>417</v>
      </c>
      <c r="C3" s="15" t="s">
        <v>238</v>
      </c>
      <c r="D3" s="208" t="s">
        <v>890</v>
      </c>
      <c r="E3" s="15">
        <v>6721176212</v>
      </c>
      <c r="F3" s="15" t="s">
        <v>124</v>
      </c>
      <c r="G3" s="15" t="s">
        <v>127</v>
      </c>
      <c r="H3" s="15">
        <v>43</v>
      </c>
    </row>
    <row r="4" spans="1:8" ht="22.8" x14ac:dyDescent="0.25">
      <c r="A4" s="13">
        <v>2</v>
      </c>
      <c r="B4" s="207" t="s">
        <v>132</v>
      </c>
      <c r="C4" s="15" t="s">
        <v>134</v>
      </c>
      <c r="D4" s="15" t="s">
        <v>133</v>
      </c>
      <c r="E4" s="15">
        <v>6721914727</v>
      </c>
      <c r="F4" s="15" t="s">
        <v>134</v>
      </c>
      <c r="G4" s="15" t="s">
        <v>135</v>
      </c>
      <c r="H4" s="15">
        <v>4</v>
      </c>
    </row>
    <row r="5" spans="1:8" ht="57" x14ac:dyDescent="0.25">
      <c r="A5" s="13">
        <v>3</v>
      </c>
      <c r="B5" s="207" t="s">
        <v>418</v>
      </c>
      <c r="C5" s="15" t="s">
        <v>142</v>
      </c>
      <c r="D5" s="15" t="s">
        <v>143</v>
      </c>
      <c r="E5" s="15">
        <v>6721113950</v>
      </c>
      <c r="F5" s="15" t="s">
        <v>142</v>
      </c>
      <c r="G5" s="15" t="s">
        <v>236</v>
      </c>
      <c r="H5" s="15">
        <v>18</v>
      </c>
    </row>
    <row r="6" spans="1:8" ht="22.8" x14ac:dyDescent="0.25">
      <c r="A6" s="13">
        <v>4</v>
      </c>
      <c r="B6" s="207" t="s">
        <v>497</v>
      </c>
      <c r="C6" s="15" t="s">
        <v>136</v>
      </c>
      <c r="D6" s="15" t="s">
        <v>138</v>
      </c>
      <c r="E6" s="15">
        <v>6722082708</v>
      </c>
      <c r="F6" s="15" t="s">
        <v>136</v>
      </c>
      <c r="G6" s="15" t="s">
        <v>137</v>
      </c>
      <c r="H6" s="15">
        <v>30</v>
      </c>
    </row>
    <row r="7" spans="1:8" ht="22.8" x14ac:dyDescent="0.25">
      <c r="A7" s="13">
        <v>5</v>
      </c>
      <c r="B7" s="207" t="s">
        <v>517</v>
      </c>
      <c r="C7" s="15" t="s">
        <v>516</v>
      </c>
      <c r="D7" s="15" t="s">
        <v>419</v>
      </c>
      <c r="E7" s="15">
        <v>6722084096</v>
      </c>
      <c r="F7" s="15" t="s">
        <v>516</v>
      </c>
      <c r="G7" s="15" t="s">
        <v>137</v>
      </c>
      <c r="H7" s="15">
        <v>30</v>
      </c>
    </row>
    <row r="8" spans="1:8" ht="22.8" x14ac:dyDescent="0.25">
      <c r="A8" s="13">
        <v>6</v>
      </c>
      <c r="B8" s="207" t="s">
        <v>139</v>
      </c>
      <c r="C8" s="15" t="s">
        <v>140</v>
      </c>
      <c r="D8" s="15" t="s">
        <v>141</v>
      </c>
      <c r="E8" s="15" t="s">
        <v>235</v>
      </c>
      <c r="F8" s="15" t="s">
        <v>140</v>
      </c>
      <c r="G8" s="15" t="s">
        <v>137</v>
      </c>
      <c r="H8" s="15">
        <v>28</v>
      </c>
    </row>
    <row r="9" spans="1:8" ht="22.8" x14ac:dyDescent="0.25">
      <c r="A9" s="13">
        <v>7</v>
      </c>
      <c r="B9" s="15" t="s">
        <v>422</v>
      </c>
      <c r="C9" s="15" t="s">
        <v>424</v>
      </c>
      <c r="D9" s="15"/>
      <c r="E9" s="15" t="s">
        <v>423</v>
      </c>
      <c r="F9" s="15" t="s">
        <v>424</v>
      </c>
      <c r="G9" s="15"/>
      <c r="H9"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432"/>
  <sheetViews>
    <sheetView zoomScaleNormal="100" workbookViewId="0">
      <pane ySplit="1" topLeftCell="A179" activePane="bottomLeft" state="frozen"/>
      <selection pane="bottomLeft" activeCell="B207" sqref="B207"/>
    </sheetView>
  </sheetViews>
  <sheetFormatPr defaultColWidth="9.109375" defaultRowHeight="11.4" x14ac:dyDescent="0.2"/>
  <cols>
    <col min="1" max="1" width="6" style="159" customWidth="1"/>
    <col min="2" max="2" width="39.33203125" style="197" customWidth="1"/>
    <col min="3" max="3" width="28.109375" style="159" customWidth="1"/>
    <col min="4" max="4" width="14" style="159" customWidth="1"/>
    <col min="5" max="5" width="9.109375" style="159" customWidth="1"/>
    <col min="6" max="6" width="14" style="159" customWidth="1"/>
    <col min="7" max="7" width="17.33203125" style="159" customWidth="1"/>
    <col min="8" max="8" width="19.109375" style="159" customWidth="1"/>
    <col min="9" max="9" width="11.109375" style="159" customWidth="1"/>
    <col min="10" max="14" width="15.44140625" style="159" customWidth="1"/>
    <col min="15" max="15" width="19.5546875" style="158" customWidth="1"/>
    <col min="16" max="18" width="9.109375" style="159"/>
    <col min="19" max="19" width="13.44140625" style="159" bestFit="1" customWidth="1"/>
    <col min="20" max="20" width="9.109375" style="159"/>
    <col min="21" max="21" width="10.6640625" style="159" bestFit="1" customWidth="1"/>
    <col min="22" max="16384" width="9.109375" style="159"/>
  </cols>
  <sheetData>
    <row r="1" spans="1:21" ht="96.75" customHeight="1" x14ac:dyDescent="0.2">
      <c r="A1" s="218" t="s">
        <v>14</v>
      </c>
      <c r="B1" s="156" t="s">
        <v>436</v>
      </c>
      <c r="C1" s="156" t="s">
        <v>31</v>
      </c>
      <c r="D1" s="156" t="s">
        <v>126</v>
      </c>
      <c r="E1" s="161" t="s">
        <v>15</v>
      </c>
      <c r="F1" s="161" t="s">
        <v>39</v>
      </c>
      <c r="G1" s="156" t="s">
        <v>437</v>
      </c>
      <c r="H1" s="156" t="s">
        <v>438</v>
      </c>
      <c r="I1" s="156" t="s">
        <v>439</v>
      </c>
      <c r="J1" s="156" t="s">
        <v>36</v>
      </c>
      <c r="K1" s="156" t="s">
        <v>40</v>
      </c>
      <c r="L1" s="156" t="s">
        <v>41</v>
      </c>
      <c r="M1" s="156" t="s">
        <v>440</v>
      </c>
      <c r="N1" s="156" t="s">
        <v>42</v>
      </c>
      <c r="O1" s="219" t="s">
        <v>22</v>
      </c>
    </row>
    <row r="2" spans="1:21" ht="17.25" customHeight="1" x14ac:dyDescent="0.2">
      <c r="A2" s="220" t="str">
        <f>'Zakładka nr 1 - dane'!B3</f>
        <v>Urząd Gminy Białogard</v>
      </c>
      <c r="B2" s="210"/>
      <c r="C2" s="209"/>
      <c r="D2" s="209"/>
      <c r="E2" s="209"/>
      <c r="F2" s="209"/>
      <c r="G2" s="209"/>
      <c r="H2" s="209"/>
      <c r="I2" s="209"/>
      <c r="J2" s="209"/>
      <c r="K2" s="209"/>
      <c r="L2" s="209"/>
      <c r="M2" s="210"/>
      <c r="N2" s="210"/>
      <c r="O2" s="210"/>
    </row>
    <row r="3" spans="1:21" s="174" customFormat="1" ht="13.5" customHeight="1" x14ac:dyDescent="0.25">
      <c r="A3" s="263" t="s">
        <v>5</v>
      </c>
      <c r="B3" s="263" t="s">
        <v>228</v>
      </c>
      <c r="C3" s="263" t="s">
        <v>142</v>
      </c>
      <c r="D3" s="258" t="s">
        <v>91</v>
      </c>
      <c r="E3" s="263">
        <v>1903</v>
      </c>
      <c r="F3" s="265">
        <v>870.1</v>
      </c>
      <c r="G3" s="263" t="s">
        <v>125</v>
      </c>
      <c r="H3" s="263"/>
      <c r="I3" s="267" t="s">
        <v>92</v>
      </c>
      <c r="J3" s="221" t="s">
        <v>116</v>
      </c>
      <c r="K3" s="229" t="s">
        <v>861</v>
      </c>
      <c r="L3" s="230" t="s">
        <v>119</v>
      </c>
      <c r="M3" s="230" t="s">
        <v>121</v>
      </c>
      <c r="N3" s="231" t="s">
        <v>118</v>
      </c>
      <c r="O3" s="256">
        <v>3045350</v>
      </c>
    </row>
    <row r="4" spans="1:21" s="174" customFormat="1" x14ac:dyDescent="0.25">
      <c r="A4" s="263"/>
      <c r="B4" s="263"/>
      <c r="C4" s="263"/>
      <c r="D4" s="258"/>
      <c r="E4" s="263"/>
      <c r="F4" s="265"/>
      <c r="G4" s="263"/>
      <c r="H4" s="263"/>
      <c r="I4" s="267"/>
      <c r="J4" s="212" t="s">
        <v>862</v>
      </c>
      <c r="K4" s="176" t="s">
        <v>229</v>
      </c>
      <c r="L4" s="232" t="s">
        <v>229</v>
      </c>
      <c r="M4" s="232" t="s">
        <v>229</v>
      </c>
      <c r="N4" s="232" t="s">
        <v>229</v>
      </c>
      <c r="O4" s="256"/>
    </row>
    <row r="5" spans="1:21" s="174" customFormat="1" ht="13.5" customHeight="1" x14ac:dyDescent="0.25">
      <c r="A5" s="263" t="s">
        <v>6</v>
      </c>
      <c r="B5" s="263" t="s">
        <v>685</v>
      </c>
      <c r="C5" s="263" t="s">
        <v>142</v>
      </c>
      <c r="D5" s="258" t="s">
        <v>91</v>
      </c>
      <c r="E5" s="263" t="s">
        <v>686</v>
      </c>
      <c r="F5" s="265">
        <v>905.95</v>
      </c>
      <c r="G5" s="263"/>
      <c r="H5" s="263"/>
      <c r="I5" s="267" t="s">
        <v>92</v>
      </c>
      <c r="J5" s="221" t="s">
        <v>116</v>
      </c>
      <c r="K5" s="229" t="s">
        <v>120</v>
      </c>
      <c r="L5" s="230"/>
      <c r="M5" s="230"/>
      <c r="N5" s="231" t="s">
        <v>863</v>
      </c>
      <c r="O5" s="256">
        <v>1630710</v>
      </c>
    </row>
    <row r="6" spans="1:21" s="174" customFormat="1" x14ac:dyDescent="0.25">
      <c r="A6" s="263"/>
      <c r="B6" s="263"/>
      <c r="C6" s="263"/>
      <c r="D6" s="258"/>
      <c r="E6" s="263"/>
      <c r="F6" s="265"/>
      <c r="G6" s="263"/>
      <c r="H6" s="263"/>
      <c r="I6" s="267"/>
      <c r="J6" s="212" t="s">
        <v>862</v>
      </c>
      <c r="K6" s="176" t="s">
        <v>229</v>
      </c>
      <c r="L6" s="232" t="s">
        <v>229</v>
      </c>
      <c r="M6" s="232" t="s">
        <v>229</v>
      </c>
      <c r="N6" s="232" t="s">
        <v>229</v>
      </c>
      <c r="O6" s="256"/>
    </row>
    <row r="7" spans="1:21" s="174" customFormat="1" ht="13.5" customHeight="1" x14ac:dyDescent="0.25">
      <c r="A7" s="263" t="s">
        <v>7</v>
      </c>
      <c r="B7" s="263" t="s">
        <v>687</v>
      </c>
      <c r="C7" s="263" t="s">
        <v>535</v>
      </c>
      <c r="D7" s="258" t="s">
        <v>91</v>
      </c>
      <c r="E7" s="263" t="s">
        <v>686</v>
      </c>
      <c r="F7" s="265">
        <v>1243.74</v>
      </c>
      <c r="G7" s="263" t="s">
        <v>125</v>
      </c>
      <c r="H7" s="263" t="s">
        <v>686</v>
      </c>
      <c r="I7" s="267" t="s">
        <v>92</v>
      </c>
      <c r="J7" s="221" t="s">
        <v>116</v>
      </c>
      <c r="K7" s="229"/>
      <c r="L7" s="230"/>
      <c r="M7" s="230"/>
      <c r="N7" s="231"/>
      <c r="O7" s="256">
        <v>4601838</v>
      </c>
    </row>
    <row r="8" spans="1:21" s="174" customFormat="1" x14ac:dyDescent="0.25">
      <c r="A8" s="263"/>
      <c r="B8" s="263"/>
      <c r="C8" s="263"/>
      <c r="D8" s="258"/>
      <c r="E8" s="263"/>
      <c r="F8" s="265"/>
      <c r="G8" s="263"/>
      <c r="H8" s="263"/>
      <c r="I8" s="267"/>
      <c r="J8" s="212" t="s">
        <v>862</v>
      </c>
      <c r="K8" s="176" t="s">
        <v>229</v>
      </c>
      <c r="L8" s="232" t="s">
        <v>229</v>
      </c>
      <c r="M8" s="232" t="s">
        <v>229</v>
      </c>
      <c r="N8" s="232" t="s">
        <v>229</v>
      </c>
      <c r="O8" s="256"/>
    </row>
    <row r="9" spans="1:21" s="174" customFormat="1" ht="13.5" customHeight="1" x14ac:dyDescent="0.25">
      <c r="A9" s="263" t="s">
        <v>8</v>
      </c>
      <c r="B9" s="263" t="s">
        <v>770</v>
      </c>
      <c r="C9" s="263" t="s">
        <v>537</v>
      </c>
      <c r="D9" s="258" t="s">
        <v>91</v>
      </c>
      <c r="E9" s="263" t="s">
        <v>686</v>
      </c>
      <c r="F9" s="265">
        <v>706.38</v>
      </c>
      <c r="G9" s="263" t="s">
        <v>125</v>
      </c>
      <c r="H9" s="263"/>
      <c r="I9" s="267" t="s">
        <v>92</v>
      </c>
      <c r="J9" s="221" t="s">
        <v>116</v>
      </c>
      <c r="K9" s="229" t="s">
        <v>120</v>
      </c>
      <c r="L9" s="230" t="s">
        <v>119</v>
      </c>
      <c r="M9" s="230" t="s">
        <v>864</v>
      </c>
      <c r="N9" s="231" t="s">
        <v>118</v>
      </c>
      <c r="O9" s="256">
        <v>2691726.65</v>
      </c>
    </row>
    <row r="10" spans="1:21" s="174" customFormat="1" x14ac:dyDescent="0.25">
      <c r="A10" s="263"/>
      <c r="B10" s="263"/>
      <c r="C10" s="263"/>
      <c r="D10" s="258"/>
      <c r="E10" s="263"/>
      <c r="F10" s="265"/>
      <c r="G10" s="263"/>
      <c r="H10" s="263"/>
      <c r="I10" s="267"/>
      <c r="J10" s="212" t="s">
        <v>862</v>
      </c>
      <c r="K10" s="176" t="s">
        <v>229</v>
      </c>
      <c r="L10" s="232" t="s">
        <v>229</v>
      </c>
      <c r="M10" s="232" t="s">
        <v>229</v>
      </c>
      <c r="N10" s="232" t="s">
        <v>229</v>
      </c>
      <c r="O10" s="256"/>
    </row>
    <row r="11" spans="1:21" s="174" customFormat="1" ht="13.5" customHeight="1" x14ac:dyDescent="0.25">
      <c r="A11" s="263" t="s">
        <v>9</v>
      </c>
      <c r="B11" s="263" t="s">
        <v>860</v>
      </c>
      <c r="C11" s="263" t="s">
        <v>688</v>
      </c>
      <c r="D11" s="258" t="s">
        <v>91</v>
      </c>
      <c r="E11" s="263">
        <v>1910</v>
      </c>
      <c r="F11" s="265">
        <v>35.5</v>
      </c>
      <c r="G11" s="263"/>
      <c r="H11" s="263" t="s">
        <v>686</v>
      </c>
      <c r="I11" s="267" t="s">
        <v>92</v>
      </c>
      <c r="J11" s="221" t="s">
        <v>116</v>
      </c>
      <c r="K11" s="229" t="s">
        <v>861</v>
      </c>
      <c r="L11" s="230"/>
      <c r="M11" s="230"/>
      <c r="N11" s="231" t="s">
        <v>117</v>
      </c>
      <c r="O11" s="256">
        <v>63900</v>
      </c>
    </row>
    <row r="12" spans="1:21" s="174" customFormat="1" x14ac:dyDescent="0.25">
      <c r="A12" s="263"/>
      <c r="B12" s="263"/>
      <c r="C12" s="263"/>
      <c r="D12" s="258"/>
      <c r="E12" s="263"/>
      <c r="F12" s="265"/>
      <c r="G12" s="263"/>
      <c r="H12" s="263"/>
      <c r="I12" s="267"/>
      <c r="J12" s="212" t="s">
        <v>862</v>
      </c>
      <c r="K12" s="176" t="s">
        <v>229</v>
      </c>
      <c r="L12" s="232" t="s">
        <v>229</v>
      </c>
      <c r="M12" s="232" t="s">
        <v>229</v>
      </c>
      <c r="N12" s="232" t="s">
        <v>229</v>
      </c>
      <c r="O12" s="256"/>
    </row>
    <row r="13" spans="1:21" s="174" customFormat="1" ht="13.5" customHeight="1" x14ac:dyDescent="0.25">
      <c r="A13" s="263" t="s">
        <v>10</v>
      </c>
      <c r="B13" s="263" t="s">
        <v>689</v>
      </c>
      <c r="C13" s="263" t="s">
        <v>690</v>
      </c>
      <c r="D13" s="258" t="s">
        <v>91</v>
      </c>
      <c r="E13" s="263">
        <v>1939</v>
      </c>
      <c r="F13" s="265">
        <v>13.8</v>
      </c>
      <c r="G13" s="263"/>
      <c r="H13" s="263" t="s">
        <v>686</v>
      </c>
      <c r="I13" s="267" t="s">
        <v>92</v>
      </c>
      <c r="J13" s="221" t="s">
        <v>116</v>
      </c>
      <c r="K13" s="229" t="s">
        <v>861</v>
      </c>
      <c r="L13" s="230"/>
      <c r="M13" s="230"/>
      <c r="N13" s="231" t="s">
        <v>117</v>
      </c>
      <c r="O13" s="256">
        <v>24840</v>
      </c>
    </row>
    <row r="14" spans="1:21" s="174" customFormat="1" x14ac:dyDescent="0.25">
      <c r="A14" s="263"/>
      <c r="B14" s="263"/>
      <c r="C14" s="263"/>
      <c r="D14" s="271"/>
      <c r="E14" s="263"/>
      <c r="F14" s="265"/>
      <c r="G14" s="263"/>
      <c r="H14" s="263"/>
      <c r="I14" s="267"/>
      <c r="J14" s="212" t="s">
        <v>862</v>
      </c>
      <c r="K14" s="176" t="s">
        <v>229</v>
      </c>
      <c r="L14" s="232" t="s">
        <v>229</v>
      </c>
      <c r="M14" s="232" t="s">
        <v>229</v>
      </c>
      <c r="N14" s="232" t="s">
        <v>229</v>
      </c>
      <c r="O14" s="256"/>
    </row>
    <row r="15" spans="1:21" s="174" customFormat="1" ht="13.5" customHeight="1" x14ac:dyDescent="0.25">
      <c r="A15" s="263" t="s">
        <v>11</v>
      </c>
      <c r="B15" s="263" t="s">
        <v>691</v>
      </c>
      <c r="C15" s="273" t="s">
        <v>233</v>
      </c>
      <c r="D15" s="258" t="s">
        <v>92</v>
      </c>
      <c r="E15" s="263" t="s">
        <v>686</v>
      </c>
      <c r="F15" s="265">
        <v>582</v>
      </c>
      <c r="G15" s="263"/>
      <c r="H15" s="259" t="s">
        <v>939</v>
      </c>
      <c r="I15" s="267" t="s">
        <v>92</v>
      </c>
      <c r="J15" s="221" t="s">
        <v>116</v>
      </c>
      <c r="K15" s="229" t="s">
        <v>861</v>
      </c>
      <c r="L15" s="230"/>
      <c r="M15" s="230"/>
      <c r="N15" s="231" t="s">
        <v>117</v>
      </c>
      <c r="O15" s="256">
        <v>1047600</v>
      </c>
    </row>
    <row r="16" spans="1:21" s="174" customFormat="1" x14ac:dyDescent="0.25">
      <c r="A16" s="263"/>
      <c r="B16" s="263"/>
      <c r="C16" s="273"/>
      <c r="D16" s="258"/>
      <c r="E16" s="263"/>
      <c r="F16" s="265"/>
      <c r="G16" s="263"/>
      <c r="H16" s="259"/>
      <c r="I16" s="267"/>
      <c r="J16" s="212" t="s">
        <v>862</v>
      </c>
      <c r="K16" s="176" t="s">
        <v>229</v>
      </c>
      <c r="L16" s="232" t="s">
        <v>229</v>
      </c>
      <c r="M16" s="232" t="s">
        <v>229</v>
      </c>
      <c r="N16" s="232" t="s">
        <v>229</v>
      </c>
      <c r="O16" s="256"/>
      <c r="S16" s="193"/>
      <c r="T16" s="192"/>
      <c r="U16" s="193"/>
    </row>
    <row r="17" spans="1:21" s="174" customFormat="1" ht="13.5" customHeight="1" x14ac:dyDescent="0.25">
      <c r="A17" s="263" t="s">
        <v>12</v>
      </c>
      <c r="B17" s="263" t="s">
        <v>692</v>
      </c>
      <c r="C17" s="273" t="s">
        <v>234</v>
      </c>
      <c r="D17" s="258" t="s">
        <v>91</v>
      </c>
      <c r="E17" s="263" t="s">
        <v>686</v>
      </c>
      <c r="F17" s="265">
        <v>48</v>
      </c>
      <c r="G17" s="263"/>
      <c r="H17" s="263" t="s">
        <v>686</v>
      </c>
      <c r="I17" s="267" t="s">
        <v>92</v>
      </c>
      <c r="J17" s="221" t="s">
        <v>116</v>
      </c>
      <c r="K17" s="229" t="s">
        <v>861</v>
      </c>
      <c r="L17" s="230" t="s">
        <v>865</v>
      </c>
      <c r="M17" s="230" t="s">
        <v>121</v>
      </c>
      <c r="N17" s="231" t="s">
        <v>117</v>
      </c>
      <c r="O17" s="256">
        <v>86400</v>
      </c>
      <c r="S17" s="193"/>
      <c r="U17" s="193"/>
    </row>
    <row r="18" spans="1:21" s="174" customFormat="1" x14ac:dyDescent="0.25">
      <c r="A18" s="263"/>
      <c r="B18" s="263"/>
      <c r="C18" s="273"/>
      <c r="D18" s="258"/>
      <c r="E18" s="263"/>
      <c r="F18" s="265"/>
      <c r="G18" s="263"/>
      <c r="H18" s="263"/>
      <c r="I18" s="267"/>
      <c r="J18" s="212" t="s">
        <v>862</v>
      </c>
      <c r="K18" s="176" t="s">
        <v>229</v>
      </c>
      <c r="L18" s="232" t="s">
        <v>229</v>
      </c>
      <c r="M18" s="232" t="s">
        <v>229</v>
      </c>
      <c r="N18" s="232" t="s">
        <v>229</v>
      </c>
      <c r="O18" s="256"/>
      <c r="S18" s="193"/>
      <c r="T18" s="192"/>
      <c r="U18" s="193"/>
    </row>
    <row r="19" spans="1:21" s="174" customFormat="1" ht="13.5" customHeight="1" x14ac:dyDescent="0.25">
      <c r="A19" s="263" t="s">
        <v>13</v>
      </c>
      <c r="B19" s="263" t="s">
        <v>693</v>
      </c>
      <c r="C19" s="273" t="s">
        <v>694</v>
      </c>
      <c r="D19" s="258" t="s">
        <v>91</v>
      </c>
      <c r="E19" s="263" t="s">
        <v>686</v>
      </c>
      <c r="F19" s="265">
        <v>37</v>
      </c>
      <c r="G19" s="263"/>
      <c r="H19" s="263" t="s">
        <v>686</v>
      </c>
      <c r="I19" s="267" t="s">
        <v>92</v>
      </c>
      <c r="J19" s="221" t="s">
        <v>116</v>
      </c>
      <c r="K19" s="229" t="s">
        <v>861</v>
      </c>
      <c r="L19" s="230"/>
      <c r="M19" s="230"/>
      <c r="N19" s="231" t="s">
        <v>117</v>
      </c>
      <c r="O19" s="256">
        <v>66600</v>
      </c>
      <c r="S19" s="193"/>
    </row>
    <row r="20" spans="1:21" s="174" customFormat="1" x14ac:dyDescent="0.25">
      <c r="A20" s="263"/>
      <c r="B20" s="263"/>
      <c r="C20" s="273"/>
      <c r="D20" s="258"/>
      <c r="E20" s="263"/>
      <c r="F20" s="265"/>
      <c r="G20" s="263"/>
      <c r="H20" s="263"/>
      <c r="I20" s="267"/>
      <c r="J20" s="212" t="s">
        <v>862</v>
      </c>
      <c r="K20" s="176" t="s">
        <v>229</v>
      </c>
      <c r="L20" s="232" t="s">
        <v>229</v>
      </c>
      <c r="M20" s="232" t="s">
        <v>229</v>
      </c>
      <c r="N20" s="232" t="s">
        <v>229</v>
      </c>
      <c r="O20" s="256"/>
      <c r="S20" s="193"/>
      <c r="U20" s="194"/>
    </row>
    <row r="21" spans="1:21" s="174" customFormat="1" ht="13.5" customHeight="1" x14ac:dyDescent="0.25">
      <c r="A21" s="263" t="s">
        <v>32</v>
      </c>
      <c r="B21" s="277" t="s">
        <v>891</v>
      </c>
      <c r="C21" s="273" t="s">
        <v>648</v>
      </c>
      <c r="D21" s="258" t="s">
        <v>91</v>
      </c>
      <c r="E21" s="263">
        <v>1910</v>
      </c>
      <c r="F21" s="265">
        <v>311</v>
      </c>
      <c r="G21" s="263"/>
      <c r="H21" s="263" t="s">
        <v>686</v>
      </c>
      <c r="I21" s="267" t="s">
        <v>92</v>
      </c>
      <c r="J21" s="221" t="s">
        <v>116</v>
      </c>
      <c r="K21" s="229" t="s">
        <v>861</v>
      </c>
      <c r="L21" s="230"/>
      <c r="M21" s="230"/>
      <c r="N21" s="231" t="s">
        <v>117</v>
      </c>
      <c r="O21" s="256">
        <v>559800</v>
      </c>
    </row>
    <row r="22" spans="1:21" s="174" customFormat="1" x14ac:dyDescent="0.25">
      <c r="A22" s="263"/>
      <c r="B22" s="278"/>
      <c r="C22" s="273"/>
      <c r="D22" s="258"/>
      <c r="E22" s="263"/>
      <c r="F22" s="265"/>
      <c r="G22" s="263"/>
      <c r="H22" s="263"/>
      <c r="I22" s="267"/>
      <c r="J22" s="212" t="s">
        <v>862</v>
      </c>
      <c r="K22" s="176" t="s">
        <v>229</v>
      </c>
      <c r="L22" s="232" t="s">
        <v>229</v>
      </c>
      <c r="M22" s="232" t="s">
        <v>229</v>
      </c>
      <c r="N22" s="232" t="s">
        <v>229</v>
      </c>
      <c r="O22" s="256"/>
    </row>
    <row r="23" spans="1:21" s="174" customFormat="1" ht="13.5" customHeight="1" x14ac:dyDescent="0.25">
      <c r="A23" s="263" t="s">
        <v>33</v>
      </c>
      <c r="B23" s="277" t="s">
        <v>857</v>
      </c>
      <c r="C23" s="273" t="s">
        <v>696</v>
      </c>
      <c r="D23" s="258" t="s">
        <v>91</v>
      </c>
      <c r="E23" s="263">
        <v>1910</v>
      </c>
      <c r="F23" s="265">
        <v>22.9</v>
      </c>
      <c r="G23" s="263"/>
      <c r="H23" s="263" t="s">
        <v>686</v>
      </c>
      <c r="I23" s="267" t="s">
        <v>92</v>
      </c>
      <c r="J23" s="221" t="s">
        <v>116</v>
      </c>
      <c r="K23" s="229" t="s">
        <v>861</v>
      </c>
      <c r="L23" s="230"/>
      <c r="M23" s="230"/>
      <c r="N23" s="231" t="s">
        <v>117</v>
      </c>
      <c r="O23" s="256">
        <v>41220</v>
      </c>
    </row>
    <row r="24" spans="1:21" s="174" customFormat="1" x14ac:dyDescent="0.25">
      <c r="A24" s="263"/>
      <c r="B24" s="278"/>
      <c r="C24" s="273"/>
      <c r="D24" s="258"/>
      <c r="E24" s="263"/>
      <c r="F24" s="265"/>
      <c r="G24" s="263"/>
      <c r="H24" s="263"/>
      <c r="I24" s="267"/>
      <c r="J24" s="212" t="s">
        <v>862</v>
      </c>
      <c r="K24" s="176" t="s">
        <v>229</v>
      </c>
      <c r="L24" s="232" t="s">
        <v>229</v>
      </c>
      <c r="M24" s="232" t="s">
        <v>229</v>
      </c>
      <c r="N24" s="232" t="s">
        <v>229</v>
      </c>
      <c r="O24" s="256"/>
    </row>
    <row r="25" spans="1:21" s="174" customFormat="1" ht="13.5" customHeight="1" x14ac:dyDescent="0.25">
      <c r="A25" s="263" t="s">
        <v>34</v>
      </c>
      <c r="B25" s="277" t="s">
        <v>892</v>
      </c>
      <c r="C25" s="273" t="s">
        <v>697</v>
      </c>
      <c r="D25" s="258" t="s">
        <v>91</v>
      </c>
      <c r="E25" s="263">
        <v>1939</v>
      </c>
      <c r="F25" s="265">
        <v>46.8</v>
      </c>
      <c r="G25" s="263"/>
      <c r="H25" s="263" t="s">
        <v>686</v>
      </c>
      <c r="I25" s="267" t="s">
        <v>92</v>
      </c>
      <c r="J25" s="221" t="s">
        <v>116</v>
      </c>
      <c r="K25" s="229" t="s">
        <v>861</v>
      </c>
      <c r="L25" s="230" t="s">
        <v>866</v>
      </c>
      <c r="M25" s="230" t="s">
        <v>121</v>
      </c>
      <c r="N25" s="231" t="s">
        <v>117</v>
      </c>
      <c r="O25" s="256">
        <v>84240</v>
      </c>
    </row>
    <row r="26" spans="1:21" s="174" customFormat="1" x14ac:dyDescent="0.25">
      <c r="A26" s="263"/>
      <c r="B26" s="278"/>
      <c r="C26" s="273"/>
      <c r="D26" s="258"/>
      <c r="E26" s="263"/>
      <c r="F26" s="265"/>
      <c r="G26" s="263"/>
      <c r="H26" s="263"/>
      <c r="I26" s="267"/>
      <c r="J26" s="212" t="s">
        <v>862</v>
      </c>
      <c r="K26" s="176" t="s">
        <v>229</v>
      </c>
      <c r="L26" s="232" t="s">
        <v>229</v>
      </c>
      <c r="M26" s="232" t="s">
        <v>229</v>
      </c>
      <c r="N26" s="232" t="s">
        <v>229</v>
      </c>
      <c r="O26" s="256"/>
    </row>
    <row r="27" spans="1:21" s="174" customFormat="1" ht="13.5" customHeight="1" x14ac:dyDescent="0.25">
      <c r="A27" s="263" t="s">
        <v>35</v>
      </c>
      <c r="B27" s="277" t="s">
        <v>893</v>
      </c>
      <c r="C27" s="273" t="s">
        <v>698</v>
      </c>
      <c r="D27" s="258" t="s">
        <v>91</v>
      </c>
      <c r="E27" s="263">
        <v>1939</v>
      </c>
      <c r="F27" s="265">
        <v>64</v>
      </c>
      <c r="G27" s="263"/>
      <c r="H27" s="263" t="s">
        <v>686</v>
      </c>
      <c r="I27" s="267" t="s">
        <v>92</v>
      </c>
      <c r="J27" s="221" t="s">
        <v>116</v>
      </c>
      <c r="K27" s="229" t="s">
        <v>861</v>
      </c>
      <c r="L27" s="230"/>
      <c r="M27" s="230"/>
      <c r="N27" s="231" t="s">
        <v>117</v>
      </c>
      <c r="O27" s="256">
        <v>115200</v>
      </c>
    </row>
    <row r="28" spans="1:21" s="174" customFormat="1" x14ac:dyDescent="0.25">
      <c r="A28" s="263"/>
      <c r="B28" s="278"/>
      <c r="C28" s="273"/>
      <c r="D28" s="258"/>
      <c r="E28" s="263"/>
      <c r="F28" s="265"/>
      <c r="G28" s="263"/>
      <c r="H28" s="263"/>
      <c r="I28" s="267"/>
      <c r="J28" s="212" t="s">
        <v>862</v>
      </c>
      <c r="K28" s="176" t="s">
        <v>229</v>
      </c>
      <c r="L28" s="232" t="s">
        <v>229</v>
      </c>
      <c r="M28" s="232" t="s">
        <v>229</v>
      </c>
      <c r="N28" s="232" t="s">
        <v>229</v>
      </c>
      <c r="O28" s="256"/>
    </row>
    <row r="29" spans="1:21" s="174" customFormat="1" ht="13.5" customHeight="1" x14ac:dyDescent="0.25">
      <c r="A29" s="263" t="s">
        <v>46</v>
      </c>
      <c r="B29" s="277" t="s">
        <v>894</v>
      </c>
      <c r="C29" s="273" t="s">
        <v>699</v>
      </c>
      <c r="D29" s="258" t="s">
        <v>91</v>
      </c>
      <c r="E29" s="263" t="s">
        <v>686</v>
      </c>
      <c r="F29" s="265">
        <v>92.2</v>
      </c>
      <c r="G29" s="263"/>
      <c r="H29" s="263" t="s">
        <v>686</v>
      </c>
      <c r="I29" s="267" t="s">
        <v>92</v>
      </c>
      <c r="J29" s="221" t="s">
        <v>116</v>
      </c>
      <c r="K29" s="229" t="s">
        <v>861</v>
      </c>
      <c r="L29" s="230"/>
      <c r="M29" s="230"/>
      <c r="N29" s="231" t="s">
        <v>117</v>
      </c>
      <c r="O29" s="256">
        <v>165960</v>
      </c>
    </row>
    <row r="30" spans="1:21" s="174" customFormat="1" x14ac:dyDescent="0.25">
      <c r="A30" s="263"/>
      <c r="B30" s="278"/>
      <c r="C30" s="273"/>
      <c r="D30" s="258"/>
      <c r="E30" s="263"/>
      <c r="F30" s="265"/>
      <c r="G30" s="263"/>
      <c r="H30" s="263"/>
      <c r="I30" s="267"/>
      <c r="J30" s="212" t="s">
        <v>862</v>
      </c>
      <c r="K30" s="176" t="s">
        <v>229</v>
      </c>
      <c r="L30" s="232" t="s">
        <v>229</v>
      </c>
      <c r="M30" s="232" t="s">
        <v>229</v>
      </c>
      <c r="N30" s="232" t="s">
        <v>229</v>
      </c>
      <c r="O30" s="256"/>
    </row>
    <row r="31" spans="1:21" s="174" customFormat="1" ht="13.5" customHeight="1" x14ac:dyDescent="0.25">
      <c r="A31" s="263" t="s">
        <v>47</v>
      </c>
      <c r="B31" s="277" t="s">
        <v>858</v>
      </c>
      <c r="C31" s="273" t="s">
        <v>231</v>
      </c>
      <c r="D31" s="258" t="s">
        <v>91</v>
      </c>
      <c r="E31" s="263">
        <v>1915</v>
      </c>
      <c r="F31" s="265">
        <v>85</v>
      </c>
      <c r="G31" s="277"/>
      <c r="H31" s="263" t="s">
        <v>686</v>
      </c>
      <c r="I31" s="267" t="s">
        <v>92</v>
      </c>
      <c r="J31" s="221" t="s">
        <v>116</v>
      </c>
      <c r="K31" s="229" t="s">
        <v>861</v>
      </c>
      <c r="L31" s="230"/>
      <c r="M31" s="230"/>
      <c r="N31" s="231" t="s">
        <v>117</v>
      </c>
      <c r="O31" s="256">
        <v>153000</v>
      </c>
    </row>
    <row r="32" spans="1:21" s="174" customFormat="1" x14ac:dyDescent="0.25">
      <c r="A32" s="263"/>
      <c r="B32" s="278"/>
      <c r="C32" s="273"/>
      <c r="D32" s="258"/>
      <c r="E32" s="263"/>
      <c r="F32" s="265"/>
      <c r="G32" s="278"/>
      <c r="H32" s="263"/>
      <c r="I32" s="267"/>
      <c r="J32" s="212" t="s">
        <v>862</v>
      </c>
      <c r="K32" s="176" t="s">
        <v>229</v>
      </c>
      <c r="L32" s="232" t="s">
        <v>229</v>
      </c>
      <c r="M32" s="232" t="s">
        <v>229</v>
      </c>
      <c r="N32" s="232" t="s">
        <v>229</v>
      </c>
      <c r="O32" s="256"/>
    </row>
    <row r="33" spans="1:15" s="174" customFormat="1" ht="13.5" customHeight="1" x14ac:dyDescent="0.25">
      <c r="A33" s="263" t="s">
        <v>56</v>
      </c>
      <c r="B33" s="277" t="s">
        <v>895</v>
      </c>
      <c r="C33" s="273" t="s">
        <v>561</v>
      </c>
      <c r="D33" s="258" t="s">
        <v>91</v>
      </c>
      <c r="E33" s="263">
        <v>1970</v>
      </c>
      <c r="F33" s="265">
        <v>55</v>
      </c>
      <c r="G33" s="263" t="s">
        <v>125</v>
      </c>
      <c r="H33" s="263" t="s">
        <v>686</v>
      </c>
      <c r="I33" s="267" t="s">
        <v>92</v>
      </c>
      <c r="J33" s="221" t="s">
        <v>116</v>
      </c>
      <c r="K33" s="229" t="s">
        <v>861</v>
      </c>
      <c r="L33" s="230"/>
      <c r="M33" s="230"/>
      <c r="N33" s="231" t="s">
        <v>117</v>
      </c>
      <c r="O33" s="256">
        <v>99000</v>
      </c>
    </row>
    <row r="34" spans="1:15" s="174" customFormat="1" x14ac:dyDescent="0.25">
      <c r="A34" s="263"/>
      <c r="B34" s="278"/>
      <c r="C34" s="273"/>
      <c r="D34" s="258"/>
      <c r="E34" s="263"/>
      <c r="F34" s="265"/>
      <c r="G34" s="263"/>
      <c r="H34" s="263"/>
      <c r="I34" s="267"/>
      <c r="J34" s="212" t="s">
        <v>862</v>
      </c>
      <c r="K34" s="176" t="s">
        <v>229</v>
      </c>
      <c r="L34" s="232" t="s">
        <v>229</v>
      </c>
      <c r="M34" s="232" t="s">
        <v>229</v>
      </c>
      <c r="N34" s="232" t="s">
        <v>229</v>
      </c>
      <c r="O34" s="256"/>
    </row>
    <row r="35" spans="1:15" s="174" customFormat="1" ht="13.5" customHeight="1" x14ac:dyDescent="0.25">
      <c r="A35" s="263" t="s">
        <v>48</v>
      </c>
      <c r="B35" s="263" t="s">
        <v>700</v>
      </c>
      <c r="C35" s="273" t="s">
        <v>544</v>
      </c>
      <c r="D35" s="258" t="s">
        <v>91</v>
      </c>
      <c r="E35" s="263" t="s">
        <v>729</v>
      </c>
      <c r="F35" s="265">
        <f>525.7+128.9</f>
        <v>654.6</v>
      </c>
      <c r="G35" s="263" t="s">
        <v>125</v>
      </c>
      <c r="H35" s="263" t="s">
        <v>686</v>
      </c>
      <c r="I35" s="267" t="s">
        <v>92</v>
      </c>
      <c r="J35" s="221" t="s">
        <v>116</v>
      </c>
      <c r="K35" s="229" t="s">
        <v>861</v>
      </c>
      <c r="L35" s="230" t="s">
        <v>866</v>
      </c>
      <c r="M35" s="230"/>
      <c r="N35" s="231" t="s">
        <v>117</v>
      </c>
      <c r="O35" s="256">
        <v>1178280</v>
      </c>
    </row>
    <row r="36" spans="1:15" s="174" customFormat="1" x14ac:dyDescent="0.25">
      <c r="A36" s="263"/>
      <c r="B36" s="263"/>
      <c r="C36" s="273"/>
      <c r="D36" s="258"/>
      <c r="E36" s="263"/>
      <c r="F36" s="265"/>
      <c r="G36" s="263"/>
      <c r="H36" s="263"/>
      <c r="I36" s="267"/>
      <c r="J36" s="212" t="s">
        <v>862</v>
      </c>
      <c r="K36" s="176" t="s">
        <v>229</v>
      </c>
      <c r="L36" s="232" t="s">
        <v>229</v>
      </c>
      <c r="M36" s="232" t="s">
        <v>229</v>
      </c>
      <c r="N36" s="232" t="s">
        <v>229</v>
      </c>
      <c r="O36" s="256"/>
    </row>
    <row r="37" spans="1:15" s="174" customFormat="1" ht="13.5" customHeight="1" x14ac:dyDescent="0.25">
      <c r="A37" s="263" t="s">
        <v>49</v>
      </c>
      <c r="B37" s="277" t="s">
        <v>896</v>
      </c>
      <c r="C37" s="273" t="s">
        <v>544</v>
      </c>
      <c r="D37" s="258" t="s">
        <v>91</v>
      </c>
      <c r="E37" s="263">
        <v>2009</v>
      </c>
      <c r="F37" s="265">
        <v>92.2</v>
      </c>
      <c r="G37" s="277"/>
      <c r="H37" s="263" t="s">
        <v>686</v>
      </c>
      <c r="I37" s="267" t="s">
        <v>92</v>
      </c>
      <c r="J37" s="221" t="s">
        <v>116</v>
      </c>
      <c r="K37" s="229" t="s">
        <v>861</v>
      </c>
      <c r="L37" s="230"/>
      <c r="M37" s="230"/>
      <c r="N37" s="231"/>
      <c r="O37" s="256">
        <v>165960</v>
      </c>
    </row>
    <row r="38" spans="1:15" s="174" customFormat="1" x14ac:dyDescent="0.25">
      <c r="A38" s="263"/>
      <c r="B38" s="278"/>
      <c r="C38" s="273"/>
      <c r="D38" s="258"/>
      <c r="E38" s="263"/>
      <c r="F38" s="265"/>
      <c r="G38" s="278"/>
      <c r="H38" s="263"/>
      <c r="I38" s="267"/>
      <c r="J38" s="212" t="s">
        <v>862</v>
      </c>
      <c r="K38" s="176" t="s">
        <v>229</v>
      </c>
      <c r="L38" s="232" t="s">
        <v>229</v>
      </c>
      <c r="M38" s="232" t="s">
        <v>229</v>
      </c>
      <c r="N38" s="232" t="s">
        <v>229</v>
      </c>
      <c r="O38" s="256"/>
    </row>
    <row r="39" spans="1:15" s="174" customFormat="1" ht="13.5" customHeight="1" x14ac:dyDescent="0.25">
      <c r="A39" s="263" t="s">
        <v>50</v>
      </c>
      <c r="B39" s="277" t="s">
        <v>897</v>
      </c>
      <c r="C39" s="273" t="s">
        <v>597</v>
      </c>
      <c r="D39" s="258" t="s">
        <v>92</v>
      </c>
      <c r="E39" s="263" t="s">
        <v>686</v>
      </c>
      <c r="F39" s="265">
        <v>110</v>
      </c>
      <c r="G39" s="277"/>
      <c r="H39" s="259" t="s">
        <v>940</v>
      </c>
      <c r="I39" s="267" t="s">
        <v>92</v>
      </c>
      <c r="J39" s="221" t="s">
        <v>116</v>
      </c>
      <c r="K39" s="229" t="s">
        <v>861</v>
      </c>
      <c r="L39" s="230"/>
      <c r="M39" s="230"/>
      <c r="N39" s="231" t="s">
        <v>117</v>
      </c>
      <c r="O39" s="256">
        <v>198000</v>
      </c>
    </row>
    <row r="40" spans="1:15" s="174" customFormat="1" x14ac:dyDescent="0.25">
      <c r="A40" s="263"/>
      <c r="B40" s="278"/>
      <c r="C40" s="273"/>
      <c r="D40" s="258"/>
      <c r="E40" s="263"/>
      <c r="F40" s="265"/>
      <c r="G40" s="278"/>
      <c r="H40" s="259"/>
      <c r="I40" s="267"/>
      <c r="J40" s="212" t="s">
        <v>862</v>
      </c>
      <c r="K40" s="176" t="s">
        <v>229</v>
      </c>
      <c r="L40" s="232" t="s">
        <v>229</v>
      </c>
      <c r="M40" s="232" t="s">
        <v>229</v>
      </c>
      <c r="N40" s="232" t="s">
        <v>229</v>
      </c>
      <c r="O40" s="256"/>
    </row>
    <row r="41" spans="1:15" s="174" customFormat="1" ht="13.5" customHeight="1" x14ac:dyDescent="0.25">
      <c r="A41" s="263" t="s">
        <v>57</v>
      </c>
      <c r="B41" s="263" t="s">
        <v>701</v>
      </c>
      <c r="C41" s="273" t="s">
        <v>702</v>
      </c>
      <c r="D41" s="258" t="s">
        <v>91</v>
      </c>
      <c r="E41" s="263" t="s">
        <v>686</v>
      </c>
      <c r="F41" s="265">
        <v>150</v>
      </c>
      <c r="G41" s="263" t="s">
        <v>125</v>
      </c>
      <c r="H41" s="263" t="s">
        <v>686</v>
      </c>
      <c r="I41" s="267" t="s">
        <v>92</v>
      </c>
      <c r="J41" s="221" t="s">
        <v>116</v>
      </c>
      <c r="K41" s="229" t="s">
        <v>861</v>
      </c>
      <c r="L41" s="230" t="s">
        <v>865</v>
      </c>
      <c r="M41" s="230" t="s">
        <v>121</v>
      </c>
      <c r="N41" s="231" t="s">
        <v>118</v>
      </c>
      <c r="O41" s="256">
        <v>270000</v>
      </c>
    </row>
    <row r="42" spans="1:15" s="174" customFormat="1" x14ac:dyDescent="0.25">
      <c r="A42" s="263"/>
      <c r="B42" s="263"/>
      <c r="C42" s="273"/>
      <c r="D42" s="258"/>
      <c r="E42" s="263"/>
      <c r="F42" s="265"/>
      <c r="G42" s="263"/>
      <c r="H42" s="263"/>
      <c r="I42" s="267"/>
      <c r="J42" s="212" t="s">
        <v>862</v>
      </c>
      <c r="K42" s="176" t="s">
        <v>229</v>
      </c>
      <c r="L42" s="232" t="s">
        <v>229</v>
      </c>
      <c r="M42" s="232" t="s">
        <v>229</v>
      </c>
      <c r="N42" s="232" t="s">
        <v>229</v>
      </c>
      <c r="O42" s="256"/>
    </row>
    <row r="43" spans="1:15" s="174" customFormat="1" ht="13.5" customHeight="1" x14ac:dyDescent="0.25">
      <c r="A43" s="263" t="s">
        <v>51</v>
      </c>
      <c r="B43" s="277" t="s">
        <v>903</v>
      </c>
      <c r="C43" s="273" t="s">
        <v>771</v>
      </c>
      <c r="D43" s="258" t="s">
        <v>92</v>
      </c>
      <c r="E43" s="263" t="s">
        <v>772</v>
      </c>
      <c r="F43" s="265">
        <v>42.9</v>
      </c>
      <c r="G43" s="277"/>
      <c r="H43" s="259" t="s">
        <v>940</v>
      </c>
      <c r="I43" s="267" t="s">
        <v>92</v>
      </c>
      <c r="J43" s="221" t="s">
        <v>116</v>
      </c>
      <c r="K43" s="229" t="s">
        <v>120</v>
      </c>
      <c r="L43" s="230"/>
      <c r="M43" s="230"/>
      <c r="N43" s="231" t="s">
        <v>117</v>
      </c>
      <c r="O43" s="256">
        <v>77220</v>
      </c>
    </row>
    <row r="44" spans="1:15" s="174" customFormat="1" x14ac:dyDescent="0.25">
      <c r="A44" s="263"/>
      <c r="B44" s="278"/>
      <c r="C44" s="273"/>
      <c r="D44" s="258"/>
      <c r="E44" s="263"/>
      <c r="F44" s="265"/>
      <c r="G44" s="278"/>
      <c r="H44" s="259"/>
      <c r="I44" s="267"/>
      <c r="J44" s="212" t="s">
        <v>862</v>
      </c>
      <c r="K44" s="176" t="s">
        <v>229</v>
      </c>
      <c r="L44" s="232" t="s">
        <v>229</v>
      </c>
      <c r="M44" s="232" t="s">
        <v>229</v>
      </c>
      <c r="N44" s="232" t="s">
        <v>229</v>
      </c>
      <c r="O44" s="256"/>
    </row>
    <row r="45" spans="1:15" s="174" customFormat="1" ht="13.5" customHeight="1" x14ac:dyDescent="0.25">
      <c r="A45" s="263" t="s">
        <v>58</v>
      </c>
      <c r="B45" s="277" t="s">
        <v>902</v>
      </c>
      <c r="C45" s="273" t="s">
        <v>773</v>
      </c>
      <c r="D45" s="258" t="s">
        <v>92</v>
      </c>
      <c r="E45" s="263" t="s">
        <v>772</v>
      </c>
      <c r="F45" s="265">
        <v>33.1</v>
      </c>
      <c r="G45" s="277"/>
      <c r="H45" s="259" t="s">
        <v>940</v>
      </c>
      <c r="I45" s="267" t="s">
        <v>92</v>
      </c>
      <c r="J45" s="221" t="s">
        <v>116</v>
      </c>
      <c r="K45" s="229" t="s">
        <v>120</v>
      </c>
      <c r="L45" s="230"/>
      <c r="M45" s="230"/>
      <c r="N45" s="231" t="s">
        <v>117</v>
      </c>
      <c r="O45" s="256">
        <v>59580</v>
      </c>
    </row>
    <row r="46" spans="1:15" s="174" customFormat="1" x14ac:dyDescent="0.25">
      <c r="A46" s="263"/>
      <c r="B46" s="278"/>
      <c r="C46" s="273"/>
      <c r="D46" s="258"/>
      <c r="E46" s="263"/>
      <c r="F46" s="265"/>
      <c r="G46" s="278"/>
      <c r="H46" s="259"/>
      <c r="I46" s="267"/>
      <c r="J46" s="212" t="s">
        <v>862</v>
      </c>
      <c r="K46" s="176" t="s">
        <v>229</v>
      </c>
      <c r="L46" s="232" t="s">
        <v>229</v>
      </c>
      <c r="M46" s="232" t="s">
        <v>229</v>
      </c>
      <c r="N46" s="232" t="s">
        <v>229</v>
      </c>
      <c r="O46" s="256"/>
    </row>
    <row r="47" spans="1:15" s="174" customFormat="1" ht="13.5" customHeight="1" x14ac:dyDescent="0.25">
      <c r="A47" s="263" t="s">
        <v>52</v>
      </c>
      <c r="B47" s="277" t="s">
        <v>901</v>
      </c>
      <c r="C47" s="273" t="s">
        <v>232</v>
      </c>
      <c r="D47" s="258" t="s">
        <v>91</v>
      </c>
      <c r="E47" s="263" t="s">
        <v>772</v>
      </c>
      <c r="F47" s="265">
        <v>24.8</v>
      </c>
      <c r="G47" s="277"/>
      <c r="H47" s="263" t="s">
        <v>686</v>
      </c>
      <c r="I47" s="267" t="s">
        <v>92</v>
      </c>
      <c r="J47" s="221" t="s">
        <v>116</v>
      </c>
      <c r="K47" s="229" t="s">
        <v>120</v>
      </c>
      <c r="L47" s="230"/>
      <c r="M47" s="230"/>
      <c r="N47" s="231" t="s">
        <v>117</v>
      </c>
      <c r="O47" s="256">
        <v>44640</v>
      </c>
    </row>
    <row r="48" spans="1:15" s="174" customFormat="1" x14ac:dyDescent="0.25">
      <c r="A48" s="263"/>
      <c r="B48" s="278"/>
      <c r="C48" s="273"/>
      <c r="D48" s="258"/>
      <c r="E48" s="263"/>
      <c r="F48" s="265"/>
      <c r="G48" s="278"/>
      <c r="H48" s="263"/>
      <c r="I48" s="267"/>
      <c r="J48" s="212" t="s">
        <v>862</v>
      </c>
      <c r="K48" s="176" t="s">
        <v>229</v>
      </c>
      <c r="L48" s="232" t="s">
        <v>229</v>
      </c>
      <c r="M48" s="232" t="s">
        <v>229</v>
      </c>
      <c r="N48" s="232" t="s">
        <v>229</v>
      </c>
      <c r="O48" s="256"/>
    </row>
    <row r="49" spans="1:15" s="174" customFormat="1" ht="13.5" customHeight="1" x14ac:dyDescent="0.25">
      <c r="A49" s="263" t="s">
        <v>59</v>
      </c>
      <c r="B49" s="277" t="s">
        <v>703</v>
      </c>
      <c r="C49" s="273" t="s">
        <v>774</v>
      </c>
      <c r="D49" s="258" t="s">
        <v>92</v>
      </c>
      <c r="E49" s="263" t="s">
        <v>772</v>
      </c>
      <c r="F49" s="265">
        <v>61</v>
      </c>
      <c r="G49" s="277"/>
      <c r="H49" s="259" t="s">
        <v>940</v>
      </c>
      <c r="I49" s="267" t="s">
        <v>92</v>
      </c>
      <c r="J49" s="221" t="s">
        <v>116</v>
      </c>
      <c r="K49" s="229" t="s">
        <v>120</v>
      </c>
      <c r="L49" s="230"/>
      <c r="M49" s="230"/>
      <c r="N49" s="231" t="s">
        <v>117</v>
      </c>
      <c r="O49" s="256">
        <v>109800</v>
      </c>
    </row>
    <row r="50" spans="1:15" s="174" customFormat="1" x14ac:dyDescent="0.25">
      <c r="A50" s="263"/>
      <c r="B50" s="278"/>
      <c r="C50" s="273"/>
      <c r="D50" s="258"/>
      <c r="E50" s="263"/>
      <c r="F50" s="265"/>
      <c r="G50" s="278"/>
      <c r="H50" s="259"/>
      <c r="I50" s="267"/>
      <c r="J50" s="212" t="s">
        <v>862</v>
      </c>
      <c r="K50" s="176" t="s">
        <v>229</v>
      </c>
      <c r="L50" s="232" t="s">
        <v>229</v>
      </c>
      <c r="M50" s="232" t="s">
        <v>229</v>
      </c>
      <c r="N50" s="232" t="s">
        <v>229</v>
      </c>
      <c r="O50" s="256"/>
    </row>
    <row r="51" spans="1:15" s="174" customFormat="1" ht="13.5" customHeight="1" x14ac:dyDescent="0.25">
      <c r="A51" s="263" t="s">
        <v>53</v>
      </c>
      <c r="B51" s="277" t="s">
        <v>898</v>
      </c>
      <c r="C51" s="273" t="s">
        <v>775</v>
      </c>
      <c r="D51" s="258" t="s">
        <v>91</v>
      </c>
      <c r="E51" s="263" t="s">
        <v>776</v>
      </c>
      <c r="F51" s="265">
        <v>24.9</v>
      </c>
      <c r="G51" s="277"/>
      <c r="H51" s="263" t="s">
        <v>686</v>
      </c>
      <c r="I51" s="267" t="s">
        <v>92</v>
      </c>
      <c r="J51" s="221" t="s">
        <v>116</v>
      </c>
      <c r="K51" s="229" t="s">
        <v>120</v>
      </c>
      <c r="L51" s="230"/>
      <c r="M51" s="230"/>
      <c r="N51" s="231" t="s">
        <v>117</v>
      </c>
      <c r="O51" s="256">
        <v>44820</v>
      </c>
    </row>
    <row r="52" spans="1:15" s="174" customFormat="1" x14ac:dyDescent="0.25">
      <c r="A52" s="263"/>
      <c r="B52" s="278"/>
      <c r="C52" s="273"/>
      <c r="D52" s="258"/>
      <c r="E52" s="263"/>
      <c r="F52" s="265"/>
      <c r="G52" s="278"/>
      <c r="H52" s="263"/>
      <c r="I52" s="267"/>
      <c r="J52" s="212" t="s">
        <v>862</v>
      </c>
      <c r="K52" s="176" t="s">
        <v>229</v>
      </c>
      <c r="L52" s="232" t="s">
        <v>229</v>
      </c>
      <c r="M52" s="232" t="s">
        <v>229</v>
      </c>
      <c r="N52" s="232" t="s">
        <v>229</v>
      </c>
      <c r="O52" s="256"/>
    </row>
    <row r="53" spans="1:15" s="174" customFormat="1" ht="13.5" customHeight="1" x14ac:dyDescent="0.25">
      <c r="A53" s="263" t="s">
        <v>60</v>
      </c>
      <c r="B53" s="277" t="s">
        <v>704</v>
      </c>
      <c r="C53" s="273" t="s">
        <v>777</v>
      </c>
      <c r="D53" s="258" t="s">
        <v>92</v>
      </c>
      <c r="E53" s="263" t="s">
        <v>772</v>
      </c>
      <c r="F53" s="265">
        <v>8.6999999999999993</v>
      </c>
      <c r="G53" s="277"/>
      <c r="H53" s="259" t="s">
        <v>940</v>
      </c>
      <c r="I53" s="267" t="s">
        <v>92</v>
      </c>
      <c r="J53" s="221" t="s">
        <v>116</v>
      </c>
      <c r="K53" s="229" t="s">
        <v>120</v>
      </c>
      <c r="L53" s="230"/>
      <c r="M53" s="230"/>
      <c r="N53" s="231" t="s">
        <v>117</v>
      </c>
      <c r="O53" s="256">
        <v>15659.999999999998</v>
      </c>
    </row>
    <row r="54" spans="1:15" s="174" customFormat="1" x14ac:dyDescent="0.25">
      <c r="A54" s="263"/>
      <c r="B54" s="278"/>
      <c r="C54" s="273"/>
      <c r="D54" s="258"/>
      <c r="E54" s="263"/>
      <c r="F54" s="265"/>
      <c r="G54" s="278"/>
      <c r="H54" s="259"/>
      <c r="I54" s="267"/>
      <c r="J54" s="212" t="s">
        <v>862</v>
      </c>
      <c r="K54" s="176" t="s">
        <v>229</v>
      </c>
      <c r="L54" s="232" t="s">
        <v>229</v>
      </c>
      <c r="M54" s="232" t="s">
        <v>229</v>
      </c>
      <c r="N54" s="232" t="s">
        <v>229</v>
      </c>
      <c r="O54" s="256"/>
    </row>
    <row r="55" spans="1:15" s="174" customFormat="1" ht="13.5" customHeight="1" x14ac:dyDescent="0.25">
      <c r="A55" s="263" t="s">
        <v>61</v>
      </c>
      <c r="B55" s="277" t="s">
        <v>899</v>
      </c>
      <c r="C55" s="273" t="s">
        <v>778</v>
      </c>
      <c r="D55" s="258" t="s">
        <v>91</v>
      </c>
      <c r="E55" s="263" t="s">
        <v>686</v>
      </c>
      <c r="F55" s="265">
        <v>73.7</v>
      </c>
      <c r="G55" s="277"/>
      <c r="H55" s="263" t="s">
        <v>686</v>
      </c>
      <c r="I55" s="267" t="s">
        <v>92</v>
      </c>
      <c r="J55" s="221" t="s">
        <v>116</v>
      </c>
      <c r="K55" s="229" t="s">
        <v>120</v>
      </c>
      <c r="L55" s="230"/>
      <c r="M55" s="230"/>
      <c r="N55" s="231" t="s">
        <v>117</v>
      </c>
      <c r="O55" s="256">
        <v>132660</v>
      </c>
    </row>
    <row r="56" spans="1:15" s="174" customFormat="1" x14ac:dyDescent="0.25">
      <c r="A56" s="263"/>
      <c r="B56" s="278"/>
      <c r="C56" s="273"/>
      <c r="D56" s="258"/>
      <c r="E56" s="263"/>
      <c r="F56" s="265"/>
      <c r="G56" s="278"/>
      <c r="H56" s="263"/>
      <c r="I56" s="267"/>
      <c r="J56" s="212" t="s">
        <v>862</v>
      </c>
      <c r="K56" s="176" t="s">
        <v>229</v>
      </c>
      <c r="L56" s="232" t="s">
        <v>229</v>
      </c>
      <c r="M56" s="232" t="s">
        <v>229</v>
      </c>
      <c r="N56" s="232" t="s">
        <v>229</v>
      </c>
      <c r="O56" s="256"/>
    </row>
    <row r="57" spans="1:15" s="174" customFormat="1" ht="13.5" customHeight="1" x14ac:dyDescent="0.25">
      <c r="A57" s="263" t="s">
        <v>70</v>
      </c>
      <c r="B57" s="277" t="s">
        <v>705</v>
      </c>
      <c r="C57" s="273" t="s">
        <v>779</v>
      </c>
      <c r="D57" s="258" t="s">
        <v>92</v>
      </c>
      <c r="E57" s="263" t="s">
        <v>686</v>
      </c>
      <c r="F57" s="265">
        <v>46.6</v>
      </c>
      <c r="G57" s="277"/>
      <c r="H57" s="259" t="s">
        <v>940</v>
      </c>
      <c r="I57" s="267" t="s">
        <v>92</v>
      </c>
      <c r="J57" s="221" t="s">
        <v>116</v>
      </c>
      <c r="K57" s="229" t="s">
        <v>120</v>
      </c>
      <c r="L57" s="230"/>
      <c r="M57" s="230"/>
      <c r="N57" s="231" t="s">
        <v>117</v>
      </c>
      <c r="O57" s="256">
        <v>83880</v>
      </c>
    </row>
    <row r="58" spans="1:15" s="174" customFormat="1" x14ac:dyDescent="0.25">
      <c r="A58" s="263"/>
      <c r="B58" s="278"/>
      <c r="C58" s="273"/>
      <c r="D58" s="258"/>
      <c r="E58" s="263"/>
      <c r="F58" s="265"/>
      <c r="G58" s="278"/>
      <c r="H58" s="259"/>
      <c r="I58" s="267"/>
      <c r="J58" s="212" t="s">
        <v>862</v>
      </c>
      <c r="K58" s="176" t="s">
        <v>229</v>
      </c>
      <c r="L58" s="232" t="s">
        <v>229</v>
      </c>
      <c r="M58" s="232" t="s">
        <v>229</v>
      </c>
      <c r="N58" s="232" t="s">
        <v>229</v>
      </c>
      <c r="O58" s="256"/>
    </row>
    <row r="59" spans="1:15" s="174" customFormat="1" ht="13.5" customHeight="1" x14ac:dyDescent="0.25">
      <c r="A59" s="263" t="s">
        <v>71</v>
      </c>
      <c r="B59" s="277" t="s">
        <v>900</v>
      </c>
      <c r="C59" s="273" t="s">
        <v>780</v>
      </c>
      <c r="D59" s="258" t="s">
        <v>91</v>
      </c>
      <c r="E59" s="263" t="s">
        <v>686</v>
      </c>
      <c r="F59" s="265">
        <v>38.5</v>
      </c>
      <c r="G59" s="277"/>
      <c r="H59" s="263" t="s">
        <v>686</v>
      </c>
      <c r="I59" s="267" t="s">
        <v>92</v>
      </c>
      <c r="J59" s="221" t="s">
        <v>116</v>
      </c>
      <c r="K59" s="229" t="s">
        <v>120</v>
      </c>
      <c r="L59" s="230"/>
      <c r="M59" s="230"/>
      <c r="N59" s="231" t="s">
        <v>117</v>
      </c>
      <c r="O59" s="256">
        <v>69300</v>
      </c>
    </row>
    <row r="60" spans="1:15" s="174" customFormat="1" x14ac:dyDescent="0.25">
      <c r="A60" s="263"/>
      <c r="B60" s="278"/>
      <c r="C60" s="273"/>
      <c r="D60" s="258"/>
      <c r="E60" s="263"/>
      <c r="F60" s="265"/>
      <c r="G60" s="278"/>
      <c r="H60" s="263"/>
      <c r="I60" s="267"/>
      <c r="J60" s="212" t="s">
        <v>862</v>
      </c>
      <c r="K60" s="176" t="s">
        <v>229</v>
      </c>
      <c r="L60" s="232" t="s">
        <v>229</v>
      </c>
      <c r="M60" s="232" t="s">
        <v>229</v>
      </c>
      <c r="N60" s="232" t="s">
        <v>229</v>
      </c>
      <c r="O60" s="256"/>
    </row>
    <row r="61" spans="1:15" s="174" customFormat="1" ht="13.5" customHeight="1" x14ac:dyDescent="0.25">
      <c r="A61" s="263" t="s">
        <v>72</v>
      </c>
      <c r="B61" s="277" t="s">
        <v>706</v>
      </c>
      <c r="C61" s="273" t="s">
        <v>781</v>
      </c>
      <c r="D61" s="258" t="s">
        <v>91</v>
      </c>
      <c r="E61" s="263" t="s">
        <v>686</v>
      </c>
      <c r="F61" s="265">
        <v>25.5</v>
      </c>
      <c r="G61" s="277"/>
      <c r="H61" s="263" t="s">
        <v>686</v>
      </c>
      <c r="I61" s="267" t="s">
        <v>92</v>
      </c>
      <c r="J61" s="221" t="s">
        <v>116</v>
      </c>
      <c r="K61" s="229" t="s">
        <v>120</v>
      </c>
      <c r="L61" s="230"/>
      <c r="M61" s="230"/>
      <c r="N61" s="231" t="s">
        <v>117</v>
      </c>
      <c r="O61" s="256">
        <v>45900</v>
      </c>
    </row>
    <row r="62" spans="1:15" s="174" customFormat="1" x14ac:dyDescent="0.25">
      <c r="A62" s="263"/>
      <c r="B62" s="278"/>
      <c r="C62" s="273"/>
      <c r="D62" s="258"/>
      <c r="E62" s="263"/>
      <c r="F62" s="265"/>
      <c r="G62" s="278"/>
      <c r="H62" s="263"/>
      <c r="I62" s="267"/>
      <c r="J62" s="212" t="s">
        <v>862</v>
      </c>
      <c r="K62" s="176" t="s">
        <v>229</v>
      </c>
      <c r="L62" s="232" t="s">
        <v>229</v>
      </c>
      <c r="M62" s="232" t="s">
        <v>229</v>
      </c>
      <c r="N62" s="232" t="s">
        <v>229</v>
      </c>
      <c r="O62" s="256"/>
    </row>
    <row r="63" spans="1:15" s="174" customFormat="1" ht="13.5" customHeight="1" x14ac:dyDescent="0.25">
      <c r="A63" s="263" t="s">
        <v>73</v>
      </c>
      <c r="B63" s="277" t="s">
        <v>904</v>
      </c>
      <c r="C63" s="273" t="s">
        <v>782</v>
      </c>
      <c r="D63" s="258" t="s">
        <v>92</v>
      </c>
      <c r="E63" s="263" t="s">
        <v>686</v>
      </c>
      <c r="F63" s="265">
        <v>103.06</v>
      </c>
      <c r="G63" s="277"/>
      <c r="H63" s="259" t="s">
        <v>940</v>
      </c>
      <c r="I63" s="267" t="s">
        <v>92</v>
      </c>
      <c r="J63" s="221" t="s">
        <v>116</v>
      </c>
      <c r="K63" s="229" t="s">
        <v>120</v>
      </c>
      <c r="L63" s="230"/>
      <c r="M63" s="230"/>
      <c r="N63" s="231" t="s">
        <v>117</v>
      </c>
      <c r="O63" s="256">
        <v>185508</v>
      </c>
    </row>
    <row r="64" spans="1:15" s="174" customFormat="1" x14ac:dyDescent="0.25">
      <c r="A64" s="263"/>
      <c r="B64" s="278"/>
      <c r="C64" s="273"/>
      <c r="D64" s="258"/>
      <c r="E64" s="263"/>
      <c r="F64" s="265"/>
      <c r="G64" s="278"/>
      <c r="H64" s="259"/>
      <c r="I64" s="267"/>
      <c r="J64" s="212" t="s">
        <v>862</v>
      </c>
      <c r="K64" s="176" t="s">
        <v>229</v>
      </c>
      <c r="L64" s="232" t="s">
        <v>229</v>
      </c>
      <c r="M64" s="232" t="s">
        <v>229</v>
      </c>
      <c r="N64" s="232" t="s">
        <v>229</v>
      </c>
      <c r="O64" s="256"/>
    </row>
    <row r="65" spans="1:15" s="174" customFormat="1" ht="13.5" customHeight="1" x14ac:dyDescent="0.25">
      <c r="A65" s="263" t="s">
        <v>74</v>
      </c>
      <c r="B65" s="277" t="s">
        <v>905</v>
      </c>
      <c r="C65" s="273" t="s">
        <v>707</v>
      </c>
      <c r="D65" s="258" t="s">
        <v>91</v>
      </c>
      <c r="E65" s="263">
        <v>1939</v>
      </c>
      <c r="F65" s="265">
        <v>49.1</v>
      </c>
      <c r="G65" s="263" t="s">
        <v>125</v>
      </c>
      <c r="H65" s="263" t="s">
        <v>686</v>
      </c>
      <c r="I65" s="267" t="s">
        <v>92</v>
      </c>
      <c r="J65" s="221" t="s">
        <v>116</v>
      </c>
      <c r="K65" s="229" t="s">
        <v>861</v>
      </c>
      <c r="L65" s="230"/>
      <c r="M65" s="230"/>
      <c r="N65" s="231" t="s">
        <v>117</v>
      </c>
      <c r="O65" s="256">
        <v>122750</v>
      </c>
    </row>
    <row r="66" spans="1:15" s="174" customFormat="1" x14ac:dyDescent="0.25">
      <c r="A66" s="263"/>
      <c r="B66" s="278"/>
      <c r="C66" s="273"/>
      <c r="D66" s="258"/>
      <c r="E66" s="263"/>
      <c r="F66" s="265"/>
      <c r="G66" s="263"/>
      <c r="H66" s="263"/>
      <c r="I66" s="267"/>
      <c r="J66" s="212" t="s">
        <v>862</v>
      </c>
      <c r="K66" s="176" t="s">
        <v>229</v>
      </c>
      <c r="L66" s="232" t="s">
        <v>229</v>
      </c>
      <c r="M66" s="232" t="s">
        <v>229</v>
      </c>
      <c r="N66" s="232" t="s">
        <v>229</v>
      </c>
      <c r="O66" s="256"/>
    </row>
    <row r="67" spans="1:15" s="174" customFormat="1" ht="13.5" customHeight="1" x14ac:dyDescent="0.25">
      <c r="A67" s="263" t="s">
        <v>75</v>
      </c>
      <c r="B67" s="277" t="s">
        <v>906</v>
      </c>
      <c r="C67" s="273" t="s">
        <v>708</v>
      </c>
      <c r="D67" s="258" t="s">
        <v>91</v>
      </c>
      <c r="E67" s="263">
        <v>1939</v>
      </c>
      <c r="F67" s="265">
        <v>95.6</v>
      </c>
      <c r="G67" s="263" t="s">
        <v>125</v>
      </c>
      <c r="H67" s="263" t="s">
        <v>686</v>
      </c>
      <c r="I67" s="267" t="s">
        <v>92</v>
      </c>
      <c r="J67" s="221" t="s">
        <v>116</v>
      </c>
      <c r="K67" s="229" t="s">
        <v>861</v>
      </c>
      <c r="L67" s="230"/>
      <c r="M67" s="230"/>
      <c r="N67" s="231" t="s">
        <v>117</v>
      </c>
      <c r="O67" s="256">
        <v>239000</v>
      </c>
    </row>
    <row r="68" spans="1:15" s="174" customFormat="1" x14ac:dyDescent="0.25">
      <c r="A68" s="263"/>
      <c r="B68" s="278"/>
      <c r="C68" s="273"/>
      <c r="D68" s="258"/>
      <c r="E68" s="263"/>
      <c r="F68" s="265"/>
      <c r="G68" s="263"/>
      <c r="H68" s="263"/>
      <c r="I68" s="267"/>
      <c r="J68" s="212" t="s">
        <v>862</v>
      </c>
      <c r="K68" s="176" t="s">
        <v>229</v>
      </c>
      <c r="L68" s="232" t="s">
        <v>229</v>
      </c>
      <c r="M68" s="232" t="s">
        <v>229</v>
      </c>
      <c r="N68" s="232" t="s">
        <v>229</v>
      </c>
      <c r="O68" s="256"/>
    </row>
    <row r="69" spans="1:15" s="174" customFormat="1" ht="13.5" customHeight="1" x14ac:dyDescent="0.25">
      <c r="A69" s="263" t="s">
        <v>76</v>
      </c>
      <c r="B69" s="277" t="s">
        <v>907</v>
      </c>
      <c r="C69" s="273" t="s">
        <v>709</v>
      </c>
      <c r="D69" s="258" t="s">
        <v>91</v>
      </c>
      <c r="E69" s="263">
        <v>1939</v>
      </c>
      <c r="F69" s="265">
        <v>59.7</v>
      </c>
      <c r="G69" s="263" t="s">
        <v>125</v>
      </c>
      <c r="H69" s="263"/>
      <c r="I69" s="267" t="s">
        <v>92</v>
      </c>
      <c r="J69" s="221" t="s">
        <v>116</v>
      </c>
      <c r="K69" s="229" t="s">
        <v>861</v>
      </c>
      <c r="L69" s="230"/>
      <c r="M69" s="230"/>
      <c r="N69" s="231" t="s">
        <v>117</v>
      </c>
      <c r="O69" s="256">
        <v>149250</v>
      </c>
    </row>
    <row r="70" spans="1:15" s="174" customFormat="1" x14ac:dyDescent="0.25">
      <c r="A70" s="263"/>
      <c r="B70" s="278"/>
      <c r="C70" s="273"/>
      <c r="D70" s="258"/>
      <c r="E70" s="263"/>
      <c r="F70" s="265"/>
      <c r="G70" s="263"/>
      <c r="H70" s="263"/>
      <c r="I70" s="267"/>
      <c r="J70" s="212" t="s">
        <v>862</v>
      </c>
      <c r="K70" s="176" t="s">
        <v>229</v>
      </c>
      <c r="L70" s="232" t="s">
        <v>229</v>
      </c>
      <c r="M70" s="232" t="s">
        <v>229</v>
      </c>
      <c r="N70" s="232" t="s">
        <v>229</v>
      </c>
      <c r="O70" s="256"/>
    </row>
    <row r="71" spans="1:15" s="174" customFormat="1" ht="13.5" customHeight="1" x14ac:dyDescent="0.25">
      <c r="A71" s="263" t="s">
        <v>77</v>
      </c>
      <c r="B71" s="277" t="s">
        <v>908</v>
      </c>
      <c r="C71" s="273" t="s">
        <v>710</v>
      </c>
      <c r="D71" s="258" t="s">
        <v>91</v>
      </c>
      <c r="E71" s="263">
        <v>1915</v>
      </c>
      <c r="F71" s="265">
        <v>141.9</v>
      </c>
      <c r="G71" s="263" t="s">
        <v>125</v>
      </c>
      <c r="H71" s="263"/>
      <c r="I71" s="267" t="s">
        <v>92</v>
      </c>
      <c r="J71" s="221" t="s">
        <v>116</v>
      </c>
      <c r="K71" s="229" t="s">
        <v>861</v>
      </c>
      <c r="L71" s="230"/>
      <c r="M71" s="230"/>
      <c r="N71" s="231" t="s">
        <v>117</v>
      </c>
      <c r="O71" s="256">
        <v>354750</v>
      </c>
    </row>
    <row r="72" spans="1:15" s="174" customFormat="1" x14ac:dyDescent="0.25">
      <c r="A72" s="263"/>
      <c r="B72" s="278"/>
      <c r="C72" s="273"/>
      <c r="D72" s="258"/>
      <c r="E72" s="263"/>
      <c r="F72" s="265"/>
      <c r="G72" s="263"/>
      <c r="H72" s="263"/>
      <c r="I72" s="267"/>
      <c r="J72" s="212" t="s">
        <v>862</v>
      </c>
      <c r="K72" s="176" t="s">
        <v>229</v>
      </c>
      <c r="L72" s="232" t="s">
        <v>229</v>
      </c>
      <c r="M72" s="232" t="s">
        <v>229</v>
      </c>
      <c r="N72" s="232" t="s">
        <v>229</v>
      </c>
      <c r="O72" s="256"/>
    </row>
    <row r="73" spans="1:15" s="174" customFormat="1" ht="13.5" customHeight="1" x14ac:dyDescent="0.25">
      <c r="A73" s="263" t="s">
        <v>78</v>
      </c>
      <c r="B73" s="277" t="s">
        <v>909</v>
      </c>
      <c r="C73" s="273" t="s">
        <v>711</v>
      </c>
      <c r="D73" s="258" t="s">
        <v>91</v>
      </c>
      <c r="E73" s="263" t="s">
        <v>783</v>
      </c>
      <c r="F73" s="265">
        <v>78.14</v>
      </c>
      <c r="G73" s="263" t="s">
        <v>125</v>
      </c>
      <c r="H73" s="263"/>
      <c r="I73" s="267" t="s">
        <v>92</v>
      </c>
      <c r="J73" s="221" t="s">
        <v>116</v>
      </c>
      <c r="K73" s="229" t="s">
        <v>861</v>
      </c>
      <c r="L73" s="230" t="s">
        <v>865</v>
      </c>
      <c r="M73" s="230" t="s">
        <v>121</v>
      </c>
      <c r="N73" s="231" t="s">
        <v>867</v>
      </c>
      <c r="O73" s="256">
        <v>195350</v>
      </c>
    </row>
    <row r="74" spans="1:15" s="174" customFormat="1" x14ac:dyDescent="0.25">
      <c r="A74" s="263"/>
      <c r="B74" s="278"/>
      <c r="C74" s="273"/>
      <c r="D74" s="258"/>
      <c r="E74" s="263"/>
      <c r="F74" s="265"/>
      <c r="G74" s="263"/>
      <c r="H74" s="263"/>
      <c r="I74" s="267"/>
      <c r="J74" s="212" t="s">
        <v>862</v>
      </c>
      <c r="K74" s="176" t="s">
        <v>229</v>
      </c>
      <c r="L74" s="232" t="s">
        <v>229</v>
      </c>
      <c r="M74" s="232" t="s">
        <v>229</v>
      </c>
      <c r="N74" s="232" t="s">
        <v>229</v>
      </c>
      <c r="O74" s="256"/>
    </row>
    <row r="75" spans="1:15" s="174" customFormat="1" ht="13.5" customHeight="1" x14ac:dyDescent="0.25">
      <c r="A75" s="263" t="s">
        <v>79</v>
      </c>
      <c r="B75" s="277" t="s">
        <v>910</v>
      </c>
      <c r="C75" s="273" t="s">
        <v>712</v>
      </c>
      <c r="D75" s="258" t="s">
        <v>91</v>
      </c>
      <c r="E75" s="263"/>
      <c r="F75" s="265">
        <v>89.3</v>
      </c>
      <c r="G75" s="263" t="s">
        <v>125</v>
      </c>
      <c r="H75" s="263"/>
      <c r="I75" s="267" t="s">
        <v>92</v>
      </c>
      <c r="J75" s="221" t="s">
        <v>116</v>
      </c>
      <c r="K75" s="229" t="s">
        <v>861</v>
      </c>
      <c r="L75" s="230" t="s">
        <v>865</v>
      </c>
      <c r="M75" s="230"/>
      <c r="N75" s="231" t="s">
        <v>117</v>
      </c>
      <c r="O75" s="256">
        <v>223250</v>
      </c>
    </row>
    <row r="76" spans="1:15" s="174" customFormat="1" x14ac:dyDescent="0.25">
      <c r="A76" s="263"/>
      <c r="B76" s="278"/>
      <c r="C76" s="273"/>
      <c r="D76" s="258"/>
      <c r="E76" s="263"/>
      <c r="F76" s="265"/>
      <c r="G76" s="263"/>
      <c r="H76" s="263"/>
      <c r="I76" s="267"/>
      <c r="J76" s="212" t="s">
        <v>862</v>
      </c>
      <c r="K76" s="176" t="s">
        <v>229</v>
      </c>
      <c r="L76" s="232" t="s">
        <v>229</v>
      </c>
      <c r="M76" s="232" t="s">
        <v>229</v>
      </c>
      <c r="N76" s="232" t="s">
        <v>229</v>
      </c>
      <c r="O76" s="256"/>
    </row>
    <row r="77" spans="1:15" s="174" customFormat="1" ht="13.5" customHeight="1" x14ac:dyDescent="0.25">
      <c r="A77" s="263" t="s">
        <v>80</v>
      </c>
      <c r="B77" s="277" t="s">
        <v>911</v>
      </c>
      <c r="C77" s="273" t="s">
        <v>713</v>
      </c>
      <c r="D77" s="258" t="s">
        <v>91</v>
      </c>
      <c r="E77" s="263">
        <v>1920</v>
      </c>
      <c r="F77" s="265">
        <v>71.349999999999994</v>
      </c>
      <c r="G77" s="263"/>
      <c r="H77" s="263"/>
      <c r="I77" s="267" t="s">
        <v>92</v>
      </c>
      <c r="J77" s="221" t="s">
        <v>116</v>
      </c>
      <c r="K77" s="229" t="s">
        <v>861</v>
      </c>
      <c r="L77" s="230" t="s">
        <v>865</v>
      </c>
      <c r="M77" s="230" t="s">
        <v>121</v>
      </c>
      <c r="N77" s="231" t="s">
        <v>118</v>
      </c>
      <c r="O77" s="256">
        <v>178375</v>
      </c>
    </row>
    <row r="78" spans="1:15" s="174" customFormat="1" x14ac:dyDescent="0.25">
      <c r="A78" s="263"/>
      <c r="B78" s="278"/>
      <c r="C78" s="273"/>
      <c r="D78" s="258"/>
      <c r="E78" s="263"/>
      <c r="F78" s="265"/>
      <c r="G78" s="263"/>
      <c r="H78" s="263"/>
      <c r="I78" s="267"/>
      <c r="J78" s="212" t="s">
        <v>862</v>
      </c>
      <c r="K78" s="176" t="s">
        <v>229</v>
      </c>
      <c r="L78" s="232" t="s">
        <v>229</v>
      </c>
      <c r="M78" s="232" t="s">
        <v>229</v>
      </c>
      <c r="N78" s="232" t="s">
        <v>229</v>
      </c>
      <c r="O78" s="256"/>
    </row>
    <row r="79" spans="1:15" s="174" customFormat="1" ht="13.5" customHeight="1" x14ac:dyDescent="0.25">
      <c r="A79" s="263" t="s">
        <v>81</v>
      </c>
      <c r="B79" s="277" t="s">
        <v>912</v>
      </c>
      <c r="C79" s="273" t="s">
        <v>784</v>
      </c>
      <c r="D79" s="258" t="s">
        <v>91</v>
      </c>
      <c r="E79" s="263">
        <v>1920</v>
      </c>
      <c r="F79" s="265">
        <f>126.68+40</f>
        <v>166.68</v>
      </c>
      <c r="G79" s="263" t="s">
        <v>125</v>
      </c>
      <c r="H79" s="263"/>
      <c r="I79" s="267" t="s">
        <v>92</v>
      </c>
      <c r="J79" s="221" t="s">
        <v>116</v>
      </c>
      <c r="K79" s="229" t="s">
        <v>861</v>
      </c>
      <c r="L79" s="230" t="s">
        <v>865</v>
      </c>
      <c r="M79" s="230" t="s">
        <v>121</v>
      </c>
      <c r="N79" s="231" t="s">
        <v>118</v>
      </c>
      <c r="O79" s="256">
        <v>416700</v>
      </c>
    </row>
    <row r="80" spans="1:15" s="174" customFormat="1" x14ac:dyDescent="0.25">
      <c r="A80" s="263"/>
      <c r="B80" s="278"/>
      <c r="C80" s="273"/>
      <c r="D80" s="258"/>
      <c r="E80" s="263"/>
      <c r="F80" s="265"/>
      <c r="G80" s="263"/>
      <c r="H80" s="263"/>
      <c r="I80" s="267"/>
      <c r="J80" s="212" t="s">
        <v>862</v>
      </c>
      <c r="K80" s="176" t="s">
        <v>229</v>
      </c>
      <c r="L80" s="232" t="s">
        <v>229</v>
      </c>
      <c r="M80" s="232" t="s">
        <v>229</v>
      </c>
      <c r="N80" s="232" t="s">
        <v>229</v>
      </c>
      <c r="O80" s="256"/>
    </row>
    <row r="81" spans="1:15" s="174" customFormat="1" ht="13.5" customHeight="1" x14ac:dyDescent="0.25">
      <c r="A81" s="263" t="s">
        <v>82</v>
      </c>
      <c r="B81" s="277" t="s">
        <v>913</v>
      </c>
      <c r="C81" s="273" t="s">
        <v>714</v>
      </c>
      <c r="D81" s="258" t="s">
        <v>91</v>
      </c>
      <c r="E81" s="263">
        <v>1939</v>
      </c>
      <c r="F81" s="265">
        <v>47.54</v>
      </c>
      <c r="G81" s="263" t="s">
        <v>125</v>
      </c>
      <c r="H81" s="263"/>
      <c r="I81" s="267" t="s">
        <v>92</v>
      </c>
      <c r="J81" s="221" t="s">
        <v>116</v>
      </c>
      <c r="K81" s="229" t="s">
        <v>861</v>
      </c>
      <c r="L81" s="230" t="s">
        <v>865</v>
      </c>
      <c r="M81" s="230" t="s">
        <v>121</v>
      </c>
      <c r="N81" s="231" t="s">
        <v>867</v>
      </c>
      <c r="O81" s="256">
        <v>118850</v>
      </c>
    </row>
    <row r="82" spans="1:15" s="174" customFormat="1" x14ac:dyDescent="0.25">
      <c r="A82" s="263"/>
      <c r="B82" s="278"/>
      <c r="C82" s="273"/>
      <c r="D82" s="258"/>
      <c r="E82" s="263"/>
      <c r="F82" s="265"/>
      <c r="G82" s="263"/>
      <c r="H82" s="263"/>
      <c r="I82" s="267"/>
      <c r="J82" s="212" t="s">
        <v>862</v>
      </c>
      <c r="K82" s="176" t="s">
        <v>229</v>
      </c>
      <c r="L82" s="232" t="s">
        <v>229</v>
      </c>
      <c r="M82" s="232" t="s">
        <v>229</v>
      </c>
      <c r="N82" s="232" t="s">
        <v>229</v>
      </c>
      <c r="O82" s="256"/>
    </row>
    <row r="83" spans="1:15" s="174" customFormat="1" ht="13.5" customHeight="1" x14ac:dyDescent="0.25">
      <c r="A83" s="263" t="s">
        <v>83</v>
      </c>
      <c r="B83" s="277" t="s">
        <v>914</v>
      </c>
      <c r="C83" s="273" t="s">
        <v>715</v>
      </c>
      <c r="D83" s="258" t="s">
        <v>91</v>
      </c>
      <c r="E83" s="263">
        <v>1939</v>
      </c>
      <c r="F83" s="265">
        <v>47.41</v>
      </c>
      <c r="G83" s="263" t="s">
        <v>125</v>
      </c>
      <c r="H83" s="263"/>
      <c r="I83" s="267" t="s">
        <v>92</v>
      </c>
      <c r="J83" s="221" t="s">
        <v>116</v>
      </c>
      <c r="K83" s="229" t="s">
        <v>861</v>
      </c>
      <c r="L83" s="230" t="s">
        <v>865</v>
      </c>
      <c r="M83" s="230" t="s">
        <v>121</v>
      </c>
      <c r="N83" s="231" t="s">
        <v>867</v>
      </c>
      <c r="O83" s="256">
        <v>118524.99999999999</v>
      </c>
    </row>
    <row r="84" spans="1:15" s="174" customFormat="1" x14ac:dyDescent="0.25">
      <c r="A84" s="263"/>
      <c r="B84" s="278"/>
      <c r="C84" s="273"/>
      <c r="D84" s="258"/>
      <c r="E84" s="263"/>
      <c r="F84" s="265"/>
      <c r="G84" s="263"/>
      <c r="H84" s="263"/>
      <c r="I84" s="267"/>
      <c r="J84" s="212" t="s">
        <v>862</v>
      </c>
      <c r="K84" s="176" t="s">
        <v>229</v>
      </c>
      <c r="L84" s="232" t="s">
        <v>229</v>
      </c>
      <c r="M84" s="232" t="s">
        <v>229</v>
      </c>
      <c r="N84" s="232" t="s">
        <v>229</v>
      </c>
      <c r="O84" s="256"/>
    </row>
    <row r="85" spans="1:15" s="174" customFormat="1" ht="13.5" customHeight="1" x14ac:dyDescent="0.25">
      <c r="A85" s="263" t="s">
        <v>84</v>
      </c>
      <c r="B85" s="277" t="s">
        <v>915</v>
      </c>
      <c r="C85" s="273" t="s">
        <v>716</v>
      </c>
      <c r="D85" s="258" t="s">
        <v>91</v>
      </c>
      <c r="E85" s="263">
        <v>1939</v>
      </c>
      <c r="F85" s="265">
        <v>47.68</v>
      </c>
      <c r="G85" s="263" t="s">
        <v>125</v>
      </c>
      <c r="H85" s="263"/>
      <c r="I85" s="267" t="s">
        <v>92</v>
      </c>
      <c r="J85" s="221" t="s">
        <v>116</v>
      </c>
      <c r="K85" s="229" t="s">
        <v>861</v>
      </c>
      <c r="L85" s="230" t="s">
        <v>865</v>
      </c>
      <c r="M85" s="230" t="s">
        <v>121</v>
      </c>
      <c r="N85" s="231" t="s">
        <v>867</v>
      </c>
      <c r="O85" s="256">
        <v>119200</v>
      </c>
    </row>
    <row r="86" spans="1:15" s="174" customFormat="1" x14ac:dyDescent="0.25">
      <c r="A86" s="263"/>
      <c r="B86" s="278"/>
      <c r="C86" s="273"/>
      <c r="D86" s="258"/>
      <c r="E86" s="263"/>
      <c r="F86" s="265"/>
      <c r="G86" s="263"/>
      <c r="H86" s="263"/>
      <c r="I86" s="267"/>
      <c r="J86" s="212" t="s">
        <v>862</v>
      </c>
      <c r="K86" s="176" t="s">
        <v>229</v>
      </c>
      <c r="L86" s="232" t="s">
        <v>229</v>
      </c>
      <c r="M86" s="232" t="s">
        <v>229</v>
      </c>
      <c r="N86" s="232" t="s">
        <v>229</v>
      </c>
      <c r="O86" s="256"/>
    </row>
    <row r="87" spans="1:15" s="174" customFormat="1" ht="13.5" customHeight="1" x14ac:dyDescent="0.25">
      <c r="A87" s="263" t="s">
        <v>85</v>
      </c>
      <c r="B87" s="277" t="s">
        <v>916</v>
      </c>
      <c r="C87" s="273" t="s">
        <v>785</v>
      </c>
      <c r="D87" s="258" t="s">
        <v>91</v>
      </c>
      <c r="E87" s="263">
        <v>1939</v>
      </c>
      <c r="F87" s="265">
        <v>46.66</v>
      </c>
      <c r="G87" s="263" t="s">
        <v>125</v>
      </c>
      <c r="H87" s="263"/>
      <c r="I87" s="267" t="s">
        <v>92</v>
      </c>
      <c r="J87" s="221" t="s">
        <v>116</v>
      </c>
      <c r="K87" s="229" t="s">
        <v>861</v>
      </c>
      <c r="L87" s="230" t="s">
        <v>865</v>
      </c>
      <c r="M87" s="230" t="s">
        <v>121</v>
      </c>
      <c r="N87" s="231" t="s">
        <v>867</v>
      </c>
      <c r="O87" s="256">
        <v>116649.99999999999</v>
      </c>
    </row>
    <row r="88" spans="1:15" s="174" customFormat="1" x14ac:dyDescent="0.25">
      <c r="A88" s="263"/>
      <c r="B88" s="278"/>
      <c r="C88" s="273"/>
      <c r="D88" s="258"/>
      <c r="E88" s="263"/>
      <c r="F88" s="265"/>
      <c r="G88" s="263"/>
      <c r="H88" s="263"/>
      <c r="I88" s="267"/>
      <c r="J88" s="212" t="s">
        <v>862</v>
      </c>
      <c r="K88" s="176" t="s">
        <v>229</v>
      </c>
      <c r="L88" s="232" t="s">
        <v>229</v>
      </c>
      <c r="M88" s="232" t="s">
        <v>229</v>
      </c>
      <c r="N88" s="232" t="s">
        <v>229</v>
      </c>
      <c r="O88" s="256"/>
    </row>
    <row r="89" spans="1:15" s="174" customFormat="1" ht="13.5" customHeight="1" x14ac:dyDescent="0.25">
      <c r="A89" s="263" t="s">
        <v>86</v>
      </c>
      <c r="B89" s="277" t="s">
        <v>917</v>
      </c>
      <c r="C89" s="273" t="s">
        <v>717</v>
      </c>
      <c r="D89" s="258" t="s">
        <v>92</v>
      </c>
      <c r="E89" s="263">
        <v>1910</v>
      </c>
      <c r="F89" s="265">
        <v>50.4</v>
      </c>
      <c r="G89" s="263" t="s">
        <v>92</v>
      </c>
      <c r="H89" s="259" t="s">
        <v>941</v>
      </c>
      <c r="I89" s="267" t="s">
        <v>92</v>
      </c>
      <c r="J89" s="221" t="s">
        <v>116</v>
      </c>
      <c r="K89" s="229" t="s">
        <v>861</v>
      </c>
      <c r="L89" s="230" t="s">
        <v>866</v>
      </c>
      <c r="M89" s="230" t="s">
        <v>121</v>
      </c>
      <c r="N89" s="231" t="s">
        <v>117</v>
      </c>
      <c r="O89" s="256">
        <v>126000</v>
      </c>
    </row>
    <row r="90" spans="1:15" s="174" customFormat="1" ht="15.75" customHeight="1" x14ac:dyDescent="0.25">
      <c r="A90" s="263"/>
      <c r="B90" s="278"/>
      <c r="C90" s="273"/>
      <c r="D90" s="258"/>
      <c r="E90" s="263"/>
      <c r="F90" s="265"/>
      <c r="G90" s="263"/>
      <c r="H90" s="259"/>
      <c r="I90" s="267"/>
      <c r="J90" s="212" t="s">
        <v>862</v>
      </c>
      <c r="K90" s="176" t="s">
        <v>229</v>
      </c>
      <c r="L90" s="232" t="s">
        <v>229</v>
      </c>
      <c r="M90" s="232" t="s">
        <v>229</v>
      </c>
      <c r="N90" s="232" t="s">
        <v>229</v>
      </c>
      <c r="O90" s="256"/>
    </row>
    <row r="91" spans="1:15" s="174" customFormat="1" ht="13.5" customHeight="1" x14ac:dyDescent="0.25">
      <c r="A91" s="263" t="s">
        <v>87</v>
      </c>
      <c r="B91" s="277" t="s">
        <v>918</v>
      </c>
      <c r="C91" s="273" t="s">
        <v>718</v>
      </c>
      <c r="D91" s="258" t="s">
        <v>91</v>
      </c>
      <c r="E91" s="263">
        <v>1939</v>
      </c>
      <c r="F91" s="265">
        <v>33.799999999999997</v>
      </c>
      <c r="G91" s="263" t="s">
        <v>125</v>
      </c>
      <c r="H91" s="263"/>
      <c r="I91" s="267" t="s">
        <v>92</v>
      </c>
      <c r="J91" s="221" t="s">
        <v>116</v>
      </c>
      <c r="K91" s="229" t="s">
        <v>861</v>
      </c>
      <c r="L91" s="230" t="s">
        <v>866</v>
      </c>
      <c r="M91" s="230" t="s">
        <v>121</v>
      </c>
      <c r="N91" s="231" t="s">
        <v>117</v>
      </c>
      <c r="O91" s="256">
        <v>84500</v>
      </c>
    </row>
    <row r="92" spans="1:15" s="174" customFormat="1" x14ac:dyDescent="0.25">
      <c r="A92" s="263"/>
      <c r="B92" s="278"/>
      <c r="C92" s="273"/>
      <c r="D92" s="258"/>
      <c r="E92" s="263"/>
      <c r="F92" s="265"/>
      <c r="G92" s="263"/>
      <c r="H92" s="263"/>
      <c r="I92" s="267"/>
      <c r="J92" s="212" t="s">
        <v>862</v>
      </c>
      <c r="K92" s="176" t="s">
        <v>229</v>
      </c>
      <c r="L92" s="232" t="s">
        <v>229</v>
      </c>
      <c r="M92" s="232" t="s">
        <v>229</v>
      </c>
      <c r="N92" s="232" t="s">
        <v>229</v>
      </c>
      <c r="O92" s="256"/>
    </row>
    <row r="93" spans="1:15" s="174" customFormat="1" ht="13.5" customHeight="1" x14ac:dyDescent="0.25">
      <c r="A93" s="263" t="s">
        <v>128</v>
      </c>
      <c r="B93" s="277" t="s">
        <v>919</v>
      </c>
      <c r="C93" s="273" t="s">
        <v>719</v>
      </c>
      <c r="D93" s="258" t="s">
        <v>92</v>
      </c>
      <c r="E93" s="263">
        <v>1900</v>
      </c>
      <c r="F93" s="265">
        <v>64.03</v>
      </c>
      <c r="G93" s="263" t="s">
        <v>92</v>
      </c>
      <c r="H93" s="259" t="s">
        <v>942</v>
      </c>
      <c r="I93" s="267" t="s">
        <v>92</v>
      </c>
      <c r="J93" s="221" t="s">
        <v>116</v>
      </c>
      <c r="K93" s="229" t="s">
        <v>861</v>
      </c>
      <c r="L93" s="230" t="s">
        <v>868</v>
      </c>
      <c r="M93" s="230" t="s">
        <v>121</v>
      </c>
      <c r="N93" s="231" t="s">
        <v>117</v>
      </c>
      <c r="O93" s="256">
        <v>160075</v>
      </c>
    </row>
    <row r="94" spans="1:15" s="174" customFormat="1" x14ac:dyDescent="0.25">
      <c r="A94" s="263"/>
      <c r="B94" s="278"/>
      <c r="C94" s="273"/>
      <c r="D94" s="258"/>
      <c r="E94" s="263"/>
      <c r="F94" s="265"/>
      <c r="G94" s="263"/>
      <c r="H94" s="259"/>
      <c r="I94" s="267"/>
      <c r="J94" s="212" t="s">
        <v>862</v>
      </c>
      <c r="K94" s="176" t="s">
        <v>229</v>
      </c>
      <c r="L94" s="232" t="s">
        <v>229</v>
      </c>
      <c r="M94" s="232" t="s">
        <v>229</v>
      </c>
      <c r="N94" s="232" t="s">
        <v>229</v>
      </c>
      <c r="O94" s="256"/>
    </row>
    <row r="95" spans="1:15" s="174" customFormat="1" ht="13.5" customHeight="1" x14ac:dyDescent="0.25">
      <c r="A95" s="263" t="s">
        <v>129</v>
      </c>
      <c r="B95" s="277" t="s">
        <v>920</v>
      </c>
      <c r="C95" s="273" t="s">
        <v>720</v>
      </c>
      <c r="D95" s="258" t="s">
        <v>92</v>
      </c>
      <c r="E95" s="263">
        <v>1900</v>
      </c>
      <c r="F95" s="265">
        <f>53.38+21.4</f>
        <v>74.78</v>
      </c>
      <c r="G95" s="263" t="s">
        <v>92</v>
      </c>
      <c r="H95" s="259" t="s">
        <v>942</v>
      </c>
      <c r="I95" s="267" t="s">
        <v>92</v>
      </c>
      <c r="J95" s="221" t="s">
        <v>116</v>
      </c>
      <c r="K95" s="229" t="s">
        <v>861</v>
      </c>
      <c r="L95" s="230" t="s">
        <v>868</v>
      </c>
      <c r="M95" s="230" t="s">
        <v>121</v>
      </c>
      <c r="N95" s="231" t="s">
        <v>117</v>
      </c>
      <c r="O95" s="256">
        <v>186950</v>
      </c>
    </row>
    <row r="96" spans="1:15" s="174" customFormat="1" x14ac:dyDescent="0.25">
      <c r="A96" s="263"/>
      <c r="B96" s="278"/>
      <c r="C96" s="273"/>
      <c r="D96" s="258"/>
      <c r="E96" s="263"/>
      <c r="F96" s="265"/>
      <c r="G96" s="263"/>
      <c r="H96" s="259"/>
      <c r="I96" s="267"/>
      <c r="J96" s="212" t="s">
        <v>862</v>
      </c>
      <c r="K96" s="176" t="s">
        <v>229</v>
      </c>
      <c r="L96" s="232" t="s">
        <v>229</v>
      </c>
      <c r="M96" s="232" t="s">
        <v>229</v>
      </c>
      <c r="N96" s="232" t="s">
        <v>229</v>
      </c>
      <c r="O96" s="256"/>
    </row>
    <row r="97" spans="1:15" s="174" customFormat="1" ht="13.5" customHeight="1" x14ac:dyDescent="0.25">
      <c r="A97" s="263" t="s">
        <v>267</v>
      </c>
      <c r="B97" s="277" t="s">
        <v>921</v>
      </c>
      <c r="C97" s="273" t="s">
        <v>721</v>
      </c>
      <c r="D97" s="258" t="s">
        <v>91</v>
      </c>
      <c r="E97" s="263">
        <v>1920</v>
      </c>
      <c r="F97" s="265">
        <v>28.86</v>
      </c>
      <c r="G97" s="263" t="s">
        <v>125</v>
      </c>
      <c r="H97" s="263"/>
      <c r="I97" s="267" t="s">
        <v>92</v>
      </c>
      <c r="J97" s="221" t="s">
        <v>116</v>
      </c>
      <c r="K97" s="229" t="s">
        <v>861</v>
      </c>
      <c r="L97" s="230" t="s">
        <v>865</v>
      </c>
      <c r="M97" s="230" t="s">
        <v>121</v>
      </c>
      <c r="N97" s="231" t="s">
        <v>117</v>
      </c>
      <c r="O97" s="256">
        <v>72150</v>
      </c>
    </row>
    <row r="98" spans="1:15" s="174" customFormat="1" x14ac:dyDescent="0.25">
      <c r="A98" s="263"/>
      <c r="B98" s="278"/>
      <c r="C98" s="273"/>
      <c r="D98" s="258"/>
      <c r="E98" s="263"/>
      <c r="F98" s="265"/>
      <c r="G98" s="263"/>
      <c r="H98" s="263"/>
      <c r="I98" s="267"/>
      <c r="J98" s="212" t="s">
        <v>862</v>
      </c>
      <c r="K98" s="176" t="s">
        <v>229</v>
      </c>
      <c r="L98" s="232" t="s">
        <v>229</v>
      </c>
      <c r="M98" s="232" t="s">
        <v>229</v>
      </c>
      <c r="N98" s="232" t="s">
        <v>229</v>
      </c>
      <c r="O98" s="256"/>
    </row>
    <row r="99" spans="1:15" s="174" customFormat="1" ht="13.5" customHeight="1" x14ac:dyDescent="0.25">
      <c r="A99" s="263" t="s">
        <v>268</v>
      </c>
      <c r="B99" s="277" t="s">
        <v>923</v>
      </c>
      <c r="C99" s="273" t="s">
        <v>722</v>
      </c>
      <c r="D99" s="258" t="s">
        <v>91</v>
      </c>
      <c r="E99" s="263"/>
      <c r="F99" s="265">
        <v>61.4</v>
      </c>
      <c r="G99" s="263" t="s">
        <v>125</v>
      </c>
      <c r="H99" s="263" t="s">
        <v>686</v>
      </c>
      <c r="I99" s="267" t="s">
        <v>92</v>
      </c>
      <c r="J99" s="221" t="s">
        <v>116</v>
      </c>
      <c r="K99" s="229" t="s">
        <v>861</v>
      </c>
      <c r="L99" s="230" t="s">
        <v>865</v>
      </c>
      <c r="M99" s="230" t="s">
        <v>121</v>
      </c>
      <c r="N99" s="231" t="s">
        <v>867</v>
      </c>
      <c r="O99" s="256">
        <v>153500</v>
      </c>
    </row>
    <row r="100" spans="1:15" s="174" customFormat="1" x14ac:dyDescent="0.25">
      <c r="A100" s="263"/>
      <c r="B100" s="278" t="s">
        <v>922</v>
      </c>
      <c r="C100" s="273"/>
      <c r="D100" s="258"/>
      <c r="E100" s="263"/>
      <c r="F100" s="265"/>
      <c r="G100" s="263"/>
      <c r="H100" s="263"/>
      <c r="I100" s="267"/>
      <c r="J100" s="212" t="s">
        <v>862</v>
      </c>
      <c r="K100" s="176" t="s">
        <v>229</v>
      </c>
      <c r="L100" s="232" t="s">
        <v>229</v>
      </c>
      <c r="M100" s="232" t="s">
        <v>229</v>
      </c>
      <c r="N100" s="232" t="s">
        <v>229</v>
      </c>
      <c r="O100" s="256"/>
    </row>
    <row r="101" spans="1:15" s="174" customFormat="1" ht="13.5" customHeight="1" x14ac:dyDescent="0.25">
      <c r="A101" s="263" t="s">
        <v>269</v>
      </c>
      <c r="B101" s="277" t="s">
        <v>924</v>
      </c>
      <c r="C101" s="273" t="s">
        <v>566</v>
      </c>
      <c r="D101" s="258" t="s">
        <v>91</v>
      </c>
      <c r="E101" s="263"/>
      <c r="F101" s="265">
        <v>69.41</v>
      </c>
      <c r="G101" s="263" t="s">
        <v>125</v>
      </c>
      <c r="H101" s="263" t="s">
        <v>686</v>
      </c>
      <c r="I101" s="267" t="s">
        <v>92</v>
      </c>
      <c r="J101" s="221" t="s">
        <v>116</v>
      </c>
      <c r="K101" s="229" t="s">
        <v>861</v>
      </c>
      <c r="L101" s="230"/>
      <c r="M101" s="230"/>
      <c r="N101" s="231" t="s">
        <v>117</v>
      </c>
      <c r="O101" s="256">
        <v>173525</v>
      </c>
    </row>
    <row r="102" spans="1:15" s="174" customFormat="1" x14ac:dyDescent="0.25">
      <c r="A102" s="263"/>
      <c r="B102" s="278"/>
      <c r="C102" s="273"/>
      <c r="D102" s="258"/>
      <c r="E102" s="263"/>
      <c r="F102" s="265"/>
      <c r="G102" s="263"/>
      <c r="H102" s="263"/>
      <c r="I102" s="267"/>
      <c r="J102" s="212" t="s">
        <v>862</v>
      </c>
      <c r="K102" s="176" t="s">
        <v>229</v>
      </c>
      <c r="L102" s="232" t="s">
        <v>229</v>
      </c>
      <c r="M102" s="232" t="s">
        <v>229</v>
      </c>
      <c r="N102" s="232" t="s">
        <v>229</v>
      </c>
      <c r="O102" s="256"/>
    </row>
    <row r="103" spans="1:15" s="174" customFormat="1" ht="13.5" customHeight="1" x14ac:dyDescent="0.25">
      <c r="A103" s="263" t="s">
        <v>270</v>
      </c>
      <c r="B103" s="277" t="s">
        <v>925</v>
      </c>
      <c r="C103" s="273" t="s">
        <v>723</v>
      </c>
      <c r="D103" s="258" t="s">
        <v>91</v>
      </c>
      <c r="E103" s="263"/>
      <c r="F103" s="265">
        <v>64.2</v>
      </c>
      <c r="G103" s="263" t="s">
        <v>125</v>
      </c>
      <c r="H103" s="263" t="s">
        <v>686</v>
      </c>
      <c r="I103" s="267" t="s">
        <v>92</v>
      </c>
      <c r="J103" s="221" t="s">
        <v>116</v>
      </c>
      <c r="K103" s="229" t="s">
        <v>861</v>
      </c>
      <c r="L103" s="230" t="s">
        <v>865</v>
      </c>
      <c r="M103" s="230" t="s">
        <v>121</v>
      </c>
      <c r="N103" s="231" t="s">
        <v>118</v>
      </c>
      <c r="O103" s="256">
        <v>160500</v>
      </c>
    </row>
    <row r="104" spans="1:15" s="174" customFormat="1" x14ac:dyDescent="0.25">
      <c r="A104" s="263"/>
      <c r="B104" s="278"/>
      <c r="C104" s="273"/>
      <c r="D104" s="258"/>
      <c r="E104" s="263"/>
      <c r="F104" s="265"/>
      <c r="G104" s="263"/>
      <c r="H104" s="263"/>
      <c r="I104" s="267"/>
      <c r="J104" s="212" t="s">
        <v>862</v>
      </c>
      <c r="K104" s="176" t="s">
        <v>229</v>
      </c>
      <c r="L104" s="232" t="s">
        <v>229</v>
      </c>
      <c r="M104" s="232" t="s">
        <v>229</v>
      </c>
      <c r="N104" s="232" t="s">
        <v>229</v>
      </c>
      <c r="O104" s="256"/>
    </row>
    <row r="105" spans="1:15" s="174" customFormat="1" ht="13.5" customHeight="1" x14ac:dyDescent="0.25">
      <c r="A105" s="263" t="s">
        <v>271</v>
      </c>
      <c r="B105" s="277" t="s">
        <v>926</v>
      </c>
      <c r="C105" s="273" t="s">
        <v>699</v>
      </c>
      <c r="D105" s="258" t="s">
        <v>91</v>
      </c>
      <c r="E105" s="263" t="s">
        <v>686</v>
      </c>
      <c r="F105" s="265">
        <v>92.2</v>
      </c>
      <c r="G105" s="263" t="s">
        <v>125</v>
      </c>
      <c r="H105" s="263" t="s">
        <v>686</v>
      </c>
      <c r="I105" s="267" t="s">
        <v>92</v>
      </c>
      <c r="J105" s="221" t="s">
        <v>116</v>
      </c>
      <c r="K105" s="229" t="s">
        <v>861</v>
      </c>
      <c r="L105" s="230" t="s">
        <v>865</v>
      </c>
      <c r="M105" s="230" t="s">
        <v>121</v>
      </c>
      <c r="N105" s="231" t="s">
        <v>117</v>
      </c>
      <c r="O105" s="256">
        <v>230500</v>
      </c>
    </row>
    <row r="106" spans="1:15" s="174" customFormat="1" x14ac:dyDescent="0.25">
      <c r="A106" s="263"/>
      <c r="B106" s="278"/>
      <c r="C106" s="273"/>
      <c r="D106" s="258"/>
      <c r="E106" s="263"/>
      <c r="F106" s="265"/>
      <c r="G106" s="263"/>
      <c r="H106" s="263"/>
      <c r="I106" s="267"/>
      <c r="J106" s="212" t="s">
        <v>862</v>
      </c>
      <c r="K106" s="176" t="s">
        <v>229</v>
      </c>
      <c r="L106" s="232" t="s">
        <v>229</v>
      </c>
      <c r="M106" s="232" t="s">
        <v>229</v>
      </c>
      <c r="N106" s="232" t="s">
        <v>229</v>
      </c>
      <c r="O106" s="256"/>
    </row>
    <row r="107" spans="1:15" s="174" customFormat="1" ht="13.5" customHeight="1" x14ac:dyDescent="0.25">
      <c r="A107" s="263" t="s">
        <v>272</v>
      </c>
      <c r="B107" s="277" t="s">
        <v>927</v>
      </c>
      <c r="C107" s="273" t="s">
        <v>724</v>
      </c>
      <c r="D107" s="258" t="s">
        <v>91</v>
      </c>
      <c r="E107" s="263">
        <v>1965</v>
      </c>
      <c r="F107" s="265">
        <v>487.67</v>
      </c>
      <c r="G107" s="263" t="s">
        <v>125</v>
      </c>
      <c r="H107" s="263" t="s">
        <v>686</v>
      </c>
      <c r="I107" s="267" t="s">
        <v>92</v>
      </c>
      <c r="J107" s="221" t="s">
        <v>116</v>
      </c>
      <c r="K107" s="229" t="s">
        <v>861</v>
      </c>
      <c r="L107" s="230"/>
      <c r="M107" s="230" t="s">
        <v>864</v>
      </c>
      <c r="N107" s="231" t="s">
        <v>117</v>
      </c>
      <c r="O107" s="256">
        <v>1219175</v>
      </c>
    </row>
    <row r="108" spans="1:15" s="174" customFormat="1" x14ac:dyDescent="0.25">
      <c r="A108" s="263"/>
      <c r="B108" s="278"/>
      <c r="C108" s="273"/>
      <c r="D108" s="258"/>
      <c r="E108" s="263"/>
      <c r="F108" s="265"/>
      <c r="G108" s="263"/>
      <c r="H108" s="263"/>
      <c r="I108" s="267"/>
      <c r="J108" s="212" t="s">
        <v>862</v>
      </c>
      <c r="K108" s="176" t="s">
        <v>229</v>
      </c>
      <c r="L108" s="232" t="s">
        <v>229</v>
      </c>
      <c r="M108" s="232" t="s">
        <v>229</v>
      </c>
      <c r="N108" s="232" t="s">
        <v>229</v>
      </c>
      <c r="O108" s="256"/>
    </row>
    <row r="109" spans="1:15" s="174" customFormat="1" ht="13.5" customHeight="1" x14ac:dyDescent="0.25">
      <c r="A109" s="263" t="s">
        <v>273</v>
      </c>
      <c r="B109" s="277" t="s">
        <v>928</v>
      </c>
      <c r="C109" s="273" t="s">
        <v>725</v>
      </c>
      <c r="D109" s="258" t="s">
        <v>91</v>
      </c>
      <c r="E109" s="263" t="s">
        <v>686</v>
      </c>
      <c r="F109" s="265">
        <f>107+18</f>
        <v>125</v>
      </c>
      <c r="G109" s="263" t="s">
        <v>125</v>
      </c>
      <c r="H109" s="263"/>
      <c r="I109" s="267" t="s">
        <v>92</v>
      </c>
      <c r="J109" s="221" t="s">
        <v>116</v>
      </c>
      <c r="K109" s="229"/>
      <c r="L109" s="230"/>
      <c r="M109" s="230"/>
      <c r="N109" s="231"/>
      <c r="O109" s="256">
        <v>312500</v>
      </c>
    </row>
    <row r="110" spans="1:15" s="174" customFormat="1" x14ac:dyDescent="0.25">
      <c r="A110" s="263"/>
      <c r="B110" s="278"/>
      <c r="C110" s="273"/>
      <c r="D110" s="258"/>
      <c r="E110" s="263"/>
      <c r="F110" s="265"/>
      <c r="G110" s="263"/>
      <c r="H110" s="263"/>
      <c r="I110" s="267"/>
      <c r="J110" s="212" t="s">
        <v>862</v>
      </c>
      <c r="K110" s="176" t="s">
        <v>229</v>
      </c>
      <c r="L110" s="232" t="s">
        <v>229</v>
      </c>
      <c r="M110" s="232" t="s">
        <v>229</v>
      </c>
      <c r="N110" s="232" t="s">
        <v>229</v>
      </c>
      <c r="O110" s="256"/>
    </row>
    <row r="111" spans="1:15" s="174" customFormat="1" ht="13.5" customHeight="1" x14ac:dyDescent="0.25">
      <c r="A111" s="263" t="s">
        <v>274</v>
      </c>
      <c r="B111" s="277" t="s">
        <v>929</v>
      </c>
      <c r="C111" s="273" t="s">
        <v>726</v>
      </c>
      <c r="D111" s="258" t="s">
        <v>91</v>
      </c>
      <c r="E111" s="263"/>
      <c r="F111" s="265">
        <v>47</v>
      </c>
      <c r="G111" s="263" t="s">
        <v>125</v>
      </c>
      <c r="H111" s="263"/>
      <c r="I111" s="267" t="s">
        <v>92</v>
      </c>
      <c r="J111" s="221" t="s">
        <v>116</v>
      </c>
      <c r="K111" s="229" t="s">
        <v>861</v>
      </c>
      <c r="L111" s="230" t="s">
        <v>866</v>
      </c>
      <c r="M111" s="230" t="s">
        <v>864</v>
      </c>
      <c r="N111" s="231" t="s">
        <v>117</v>
      </c>
      <c r="O111" s="256">
        <v>117500</v>
      </c>
    </row>
    <row r="112" spans="1:15" s="174" customFormat="1" x14ac:dyDescent="0.25">
      <c r="A112" s="263"/>
      <c r="B112" s="278"/>
      <c r="C112" s="273"/>
      <c r="D112" s="258"/>
      <c r="E112" s="263"/>
      <c r="F112" s="265"/>
      <c r="G112" s="263"/>
      <c r="H112" s="263"/>
      <c r="I112" s="267"/>
      <c r="J112" s="212" t="s">
        <v>862</v>
      </c>
      <c r="K112" s="176" t="s">
        <v>229</v>
      </c>
      <c r="L112" s="232" t="s">
        <v>229</v>
      </c>
      <c r="M112" s="232" t="s">
        <v>229</v>
      </c>
      <c r="N112" s="232" t="s">
        <v>229</v>
      </c>
      <c r="O112" s="256"/>
    </row>
    <row r="113" spans="1:15" s="174" customFormat="1" ht="13.5" customHeight="1" x14ac:dyDescent="0.25">
      <c r="A113" s="263" t="s">
        <v>275</v>
      </c>
      <c r="B113" s="277" t="s">
        <v>930</v>
      </c>
      <c r="C113" s="273" t="s">
        <v>535</v>
      </c>
      <c r="D113" s="258" t="s">
        <v>91</v>
      </c>
      <c r="E113" s="263">
        <v>2005</v>
      </c>
      <c r="F113" s="265">
        <v>171</v>
      </c>
      <c r="G113" s="263" t="s">
        <v>125</v>
      </c>
      <c r="H113" s="263"/>
      <c r="I113" s="267" t="s">
        <v>92</v>
      </c>
      <c r="J113" s="221" t="s">
        <v>116</v>
      </c>
      <c r="K113" s="229" t="s">
        <v>861</v>
      </c>
      <c r="L113" s="230" t="s">
        <v>865</v>
      </c>
      <c r="M113" s="230" t="s">
        <v>869</v>
      </c>
      <c r="N113" s="231" t="s">
        <v>117</v>
      </c>
      <c r="O113" s="256">
        <v>598500</v>
      </c>
    </row>
    <row r="114" spans="1:15" s="174" customFormat="1" x14ac:dyDescent="0.25">
      <c r="A114" s="263"/>
      <c r="B114" s="278"/>
      <c r="C114" s="273"/>
      <c r="D114" s="258"/>
      <c r="E114" s="263"/>
      <c r="F114" s="265"/>
      <c r="G114" s="263"/>
      <c r="H114" s="263"/>
      <c r="I114" s="267"/>
      <c r="J114" s="212" t="s">
        <v>862</v>
      </c>
      <c r="K114" s="176" t="s">
        <v>229</v>
      </c>
      <c r="L114" s="232" t="s">
        <v>229</v>
      </c>
      <c r="M114" s="232" t="s">
        <v>229</v>
      </c>
      <c r="N114" s="232" t="s">
        <v>229</v>
      </c>
      <c r="O114" s="256"/>
    </row>
    <row r="115" spans="1:15" s="174" customFormat="1" ht="13.5" customHeight="1" x14ac:dyDescent="0.25">
      <c r="A115" s="263" t="s">
        <v>276</v>
      </c>
      <c r="B115" s="277" t="s">
        <v>931</v>
      </c>
      <c r="C115" s="273" t="s">
        <v>727</v>
      </c>
      <c r="D115" s="258" t="s">
        <v>91</v>
      </c>
      <c r="E115" s="263" t="s">
        <v>686</v>
      </c>
      <c r="F115" s="265">
        <v>227</v>
      </c>
      <c r="G115" s="263" t="s">
        <v>125</v>
      </c>
      <c r="H115" s="263" t="s">
        <v>686</v>
      </c>
      <c r="I115" s="267" t="s">
        <v>92</v>
      </c>
      <c r="J115" s="221" t="s">
        <v>116</v>
      </c>
      <c r="K115" s="229" t="s">
        <v>870</v>
      </c>
      <c r="L115" s="230" t="s">
        <v>119</v>
      </c>
      <c r="M115" s="230" t="s">
        <v>121</v>
      </c>
      <c r="N115" s="231" t="s">
        <v>118</v>
      </c>
      <c r="O115" s="256">
        <v>794500</v>
      </c>
    </row>
    <row r="116" spans="1:15" s="174" customFormat="1" x14ac:dyDescent="0.25">
      <c r="A116" s="263"/>
      <c r="B116" s="278"/>
      <c r="C116" s="273"/>
      <c r="D116" s="258"/>
      <c r="E116" s="263"/>
      <c r="F116" s="265"/>
      <c r="G116" s="263"/>
      <c r="H116" s="263"/>
      <c r="I116" s="267"/>
      <c r="J116" s="212" t="s">
        <v>862</v>
      </c>
      <c r="K116" s="176" t="s">
        <v>229</v>
      </c>
      <c r="L116" s="232" t="s">
        <v>229</v>
      </c>
      <c r="M116" s="232" t="s">
        <v>229</v>
      </c>
      <c r="N116" s="232" t="s">
        <v>229</v>
      </c>
      <c r="O116" s="256"/>
    </row>
    <row r="117" spans="1:15" s="174" customFormat="1" ht="13.5" customHeight="1" x14ac:dyDescent="0.25">
      <c r="A117" s="263" t="s">
        <v>277</v>
      </c>
      <c r="B117" s="277" t="s">
        <v>932</v>
      </c>
      <c r="C117" s="273" t="s">
        <v>538</v>
      </c>
      <c r="D117" s="258" t="s">
        <v>91</v>
      </c>
      <c r="E117" s="263" t="s">
        <v>686</v>
      </c>
      <c r="F117" s="265">
        <v>74</v>
      </c>
      <c r="G117" s="263" t="s">
        <v>125</v>
      </c>
      <c r="H117" s="263" t="s">
        <v>686</v>
      </c>
      <c r="I117" s="267" t="s">
        <v>92</v>
      </c>
      <c r="J117" s="221" t="s">
        <v>116</v>
      </c>
      <c r="K117" s="229" t="s">
        <v>861</v>
      </c>
      <c r="L117" s="230" t="s">
        <v>866</v>
      </c>
      <c r="M117" s="230" t="s">
        <v>121</v>
      </c>
      <c r="N117" s="231" t="s">
        <v>118</v>
      </c>
      <c r="O117" s="256">
        <v>185000</v>
      </c>
    </row>
    <row r="118" spans="1:15" s="174" customFormat="1" x14ac:dyDescent="0.25">
      <c r="A118" s="263"/>
      <c r="B118" s="278"/>
      <c r="C118" s="273"/>
      <c r="D118" s="258"/>
      <c r="E118" s="263"/>
      <c r="F118" s="265"/>
      <c r="G118" s="263"/>
      <c r="H118" s="263"/>
      <c r="I118" s="267"/>
      <c r="J118" s="212" t="s">
        <v>862</v>
      </c>
      <c r="K118" s="176" t="s">
        <v>229</v>
      </c>
      <c r="L118" s="232" t="s">
        <v>229</v>
      </c>
      <c r="M118" s="232" t="s">
        <v>229</v>
      </c>
      <c r="N118" s="232" t="s">
        <v>229</v>
      </c>
      <c r="O118" s="256"/>
    </row>
    <row r="119" spans="1:15" s="174" customFormat="1" ht="13.5" customHeight="1" x14ac:dyDescent="0.25">
      <c r="A119" s="263" t="s">
        <v>278</v>
      </c>
      <c r="B119" s="277" t="s">
        <v>933</v>
      </c>
      <c r="C119" s="273" t="s">
        <v>611</v>
      </c>
      <c r="D119" s="258" t="s">
        <v>91</v>
      </c>
      <c r="E119" s="263" t="s">
        <v>686</v>
      </c>
      <c r="F119" s="265">
        <v>124</v>
      </c>
      <c r="G119" s="263" t="s">
        <v>125</v>
      </c>
      <c r="H119" s="263" t="s">
        <v>686</v>
      </c>
      <c r="I119" s="267" t="s">
        <v>92</v>
      </c>
      <c r="J119" s="221" t="s">
        <v>116</v>
      </c>
      <c r="K119" s="229" t="s">
        <v>870</v>
      </c>
      <c r="L119" s="230" t="s">
        <v>119</v>
      </c>
      <c r="M119" s="230" t="s">
        <v>864</v>
      </c>
      <c r="N119" s="231" t="s">
        <v>117</v>
      </c>
      <c r="O119" s="256">
        <v>434000</v>
      </c>
    </row>
    <row r="120" spans="1:15" s="174" customFormat="1" x14ac:dyDescent="0.25">
      <c r="A120" s="263"/>
      <c r="B120" s="278"/>
      <c r="C120" s="273"/>
      <c r="D120" s="258"/>
      <c r="E120" s="263"/>
      <c r="F120" s="265"/>
      <c r="G120" s="263"/>
      <c r="H120" s="263"/>
      <c r="I120" s="267"/>
      <c r="J120" s="212" t="s">
        <v>862</v>
      </c>
      <c r="K120" s="176" t="s">
        <v>229</v>
      </c>
      <c r="L120" s="232" t="s">
        <v>229</v>
      </c>
      <c r="M120" s="232" t="s">
        <v>229</v>
      </c>
      <c r="N120" s="232" t="s">
        <v>229</v>
      </c>
      <c r="O120" s="256"/>
    </row>
    <row r="121" spans="1:15" s="174" customFormat="1" ht="13.5" customHeight="1" x14ac:dyDescent="0.25">
      <c r="A121" s="263" t="s">
        <v>279</v>
      </c>
      <c r="B121" s="277" t="s">
        <v>934</v>
      </c>
      <c r="C121" s="273" t="s">
        <v>728</v>
      </c>
      <c r="D121" s="258" t="s">
        <v>92</v>
      </c>
      <c r="E121" s="263" t="s">
        <v>730</v>
      </c>
      <c r="F121" s="265">
        <v>1156</v>
      </c>
      <c r="G121" s="263" t="s">
        <v>92</v>
      </c>
      <c r="H121" s="259" t="s">
        <v>940</v>
      </c>
      <c r="I121" s="267" t="s">
        <v>92</v>
      </c>
      <c r="J121" s="221" t="s">
        <v>116</v>
      </c>
      <c r="K121" s="229" t="s">
        <v>861</v>
      </c>
      <c r="L121" s="230" t="s">
        <v>119</v>
      </c>
      <c r="M121" s="230"/>
      <c r="N121" s="231" t="s">
        <v>117</v>
      </c>
      <c r="O121" s="256">
        <v>2890000</v>
      </c>
    </row>
    <row r="122" spans="1:15" s="174" customFormat="1" x14ac:dyDescent="0.25">
      <c r="A122" s="263"/>
      <c r="B122" s="278"/>
      <c r="C122" s="273"/>
      <c r="D122" s="258"/>
      <c r="E122" s="263"/>
      <c r="F122" s="265"/>
      <c r="G122" s="263"/>
      <c r="H122" s="259"/>
      <c r="I122" s="267"/>
      <c r="J122" s="212" t="s">
        <v>862</v>
      </c>
      <c r="K122" s="176" t="s">
        <v>229</v>
      </c>
      <c r="L122" s="232" t="s">
        <v>229</v>
      </c>
      <c r="M122" s="232" t="s">
        <v>229</v>
      </c>
      <c r="N122" s="232" t="s">
        <v>229</v>
      </c>
      <c r="O122" s="256"/>
    </row>
    <row r="123" spans="1:15" s="174" customFormat="1" ht="13.5" customHeight="1" x14ac:dyDescent="0.25">
      <c r="A123" s="211" t="s">
        <v>280</v>
      </c>
      <c r="B123" s="211" t="s">
        <v>731</v>
      </c>
      <c r="C123" s="224" t="s">
        <v>732</v>
      </c>
      <c r="D123" s="225" t="s">
        <v>91</v>
      </c>
      <c r="E123" s="211"/>
      <c r="F123" s="226">
        <v>655.7</v>
      </c>
      <c r="G123" s="211" t="s">
        <v>125</v>
      </c>
      <c r="H123" s="211"/>
      <c r="I123" s="233" t="s">
        <v>92</v>
      </c>
      <c r="J123" s="221" t="s">
        <v>116</v>
      </c>
      <c r="K123" s="229" t="s">
        <v>120</v>
      </c>
      <c r="L123" s="230" t="s">
        <v>119</v>
      </c>
      <c r="M123" s="230" t="s">
        <v>121</v>
      </c>
      <c r="N123" s="231" t="s">
        <v>117</v>
      </c>
      <c r="O123" s="227">
        <v>2426090</v>
      </c>
    </row>
    <row r="124" spans="1:15" s="174" customFormat="1" ht="24.75" customHeight="1" x14ac:dyDescent="0.25">
      <c r="A124" s="211" t="s">
        <v>281</v>
      </c>
      <c r="B124" s="211" t="s">
        <v>733</v>
      </c>
      <c r="C124" s="224" t="s">
        <v>734</v>
      </c>
      <c r="D124" s="225" t="s">
        <v>91</v>
      </c>
      <c r="E124" s="211">
        <v>2006</v>
      </c>
      <c r="F124" s="226">
        <v>149.5</v>
      </c>
      <c r="G124" s="211" t="s">
        <v>125</v>
      </c>
      <c r="H124" s="211" t="s">
        <v>686</v>
      </c>
      <c r="I124" s="233" t="s">
        <v>92</v>
      </c>
      <c r="J124" s="221" t="s">
        <v>116</v>
      </c>
      <c r="K124" s="229" t="s">
        <v>120</v>
      </c>
      <c r="L124" s="230" t="s">
        <v>121</v>
      </c>
      <c r="M124" s="230" t="s">
        <v>121</v>
      </c>
      <c r="N124" s="231" t="s">
        <v>118</v>
      </c>
      <c r="O124" s="227">
        <v>479215.72</v>
      </c>
    </row>
    <row r="125" spans="1:15" s="174" customFormat="1" ht="13.5" customHeight="1" x14ac:dyDescent="0.25">
      <c r="A125" s="215" t="s">
        <v>282</v>
      </c>
      <c r="B125" s="211" t="s">
        <v>735</v>
      </c>
      <c r="C125" s="224" t="s">
        <v>769</v>
      </c>
      <c r="D125" s="225" t="s">
        <v>91</v>
      </c>
      <c r="E125" s="211" t="s">
        <v>686</v>
      </c>
      <c r="F125" s="226">
        <v>160</v>
      </c>
      <c r="G125" s="211" t="s">
        <v>125</v>
      </c>
      <c r="H125" s="211" t="s">
        <v>686</v>
      </c>
      <c r="I125" s="233" t="s">
        <v>92</v>
      </c>
      <c r="J125" s="221" t="s">
        <v>116</v>
      </c>
      <c r="K125" s="229" t="s">
        <v>861</v>
      </c>
      <c r="L125" s="230" t="s">
        <v>871</v>
      </c>
      <c r="M125" s="230" t="s">
        <v>872</v>
      </c>
      <c r="N125" s="231" t="s">
        <v>873</v>
      </c>
      <c r="O125" s="227">
        <v>560000</v>
      </c>
    </row>
    <row r="126" spans="1:15" s="174" customFormat="1" ht="24.75" customHeight="1" x14ac:dyDescent="0.25">
      <c r="A126" s="215" t="s">
        <v>283</v>
      </c>
      <c r="B126" s="211" t="s">
        <v>736</v>
      </c>
      <c r="C126" s="224" t="s">
        <v>737</v>
      </c>
      <c r="D126" s="225" t="s">
        <v>92</v>
      </c>
      <c r="E126" s="211"/>
      <c r="F126" s="226">
        <v>71.900000000000006</v>
      </c>
      <c r="G126" s="211" t="s">
        <v>125</v>
      </c>
      <c r="H126" s="211" t="s">
        <v>686</v>
      </c>
      <c r="I126" s="233" t="s">
        <v>92</v>
      </c>
      <c r="J126" s="221" t="s">
        <v>116</v>
      </c>
      <c r="K126" s="229" t="s">
        <v>861</v>
      </c>
      <c r="L126" s="230" t="s">
        <v>874</v>
      </c>
      <c r="M126" s="230" t="s">
        <v>875</v>
      </c>
      <c r="N126" s="231" t="s">
        <v>867</v>
      </c>
      <c r="O126" s="227">
        <v>179750</v>
      </c>
    </row>
    <row r="127" spans="1:15" s="174" customFormat="1" ht="60" customHeight="1" x14ac:dyDescent="0.25">
      <c r="A127" s="215" t="s">
        <v>284</v>
      </c>
      <c r="B127" s="211" t="s">
        <v>786</v>
      </c>
      <c r="C127" s="224" t="s">
        <v>231</v>
      </c>
      <c r="D127" s="225" t="s">
        <v>91</v>
      </c>
      <c r="E127" s="211" t="s">
        <v>686</v>
      </c>
      <c r="F127" s="226">
        <v>150</v>
      </c>
      <c r="G127" s="211" t="s">
        <v>125</v>
      </c>
      <c r="H127" s="211" t="s">
        <v>946</v>
      </c>
      <c r="I127" s="233" t="s">
        <v>92</v>
      </c>
      <c r="J127" s="221" t="s">
        <v>116</v>
      </c>
      <c r="K127" s="229" t="s">
        <v>861</v>
      </c>
      <c r="L127" s="230" t="s">
        <v>119</v>
      </c>
      <c r="M127" s="230" t="s">
        <v>121</v>
      </c>
      <c r="N127" s="231" t="s">
        <v>118</v>
      </c>
      <c r="O127" s="227">
        <v>525000</v>
      </c>
    </row>
    <row r="128" spans="1:15" s="174" customFormat="1" ht="48.75" customHeight="1" x14ac:dyDescent="0.25">
      <c r="A128" s="215" t="s">
        <v>286</v>
      </c>
      <c r="B128" s="211" t="s">
        <v>738</v>
      </c>
      <c r="C128" s="224" t="s">
        <v>739</v>
      </c>
      <c r="D128" s="225" t="s">
        <v>91</v>
      </c>
      <c r="E128" s="211" t="s">
        <v>686</v>
      </c>
      <c r="F128" s="226">
        <f>57.7+1.8+24.7</f>
        <v>84.2</v>
      </c>
      <c r="G128" s="211" t="s">
        <v>125</v>
      </c>
      <c r="H128" s="211" t="s">
        <v>686</v>
      </c>
      <c r="I128" s="233" t="s">
        <v>92</v>
      </c>
      <c r="J128" s="221" t="s">
        <v>116</v>
      </c>
      <c r="K128" s="229" t="s">
        <v>861</v>
      </c>
      <c r="L128" s="230"/>
      <c r="M128" s="230"/>
      <c r="N128" s="231" t="s">
        <v>117</v>
      </c>
      <c r="O128" s="227">
        <v>210500</v>
      </c>
    </row>
    <row r="129" spans="1:15" s="174" customFormat="1" ht="13.5" customHeight="1" x14ac:dyDescent="0.25">
      <c r="A129" s="215" t="s">
        <v>287</v>
      </c>
      <c r="B129" s="211" t="s">
        <v>740</v>
      </c>
      <c r="C129" s="224" t="s">
        <v>741</v>
      </c>
      <c r="D129" s="225" t="s">
        <v>91</v>
      </c>
      <c r="E129" s="211" t="s">
        <v>686</v>
      </c>
      <c r="F129" s="226">
        <v>111</v>
      </c>
      <c r="G129" s="211" t="s">
        <v>125</v>
      </c>
      <c r="H129" s="211" t="s">
        <v>686</v>
      </c>
      <c r="I129" s="233" t="s">
        <v>92</v>
      </c>
      <c r="J129" s="221" t="s">
        <v>116</v>
      </c>
      <c r="K129" s="229" t="s">
        <v>120</v>
      </c>
      <c r="L129" s="230" t="s">
        <v>865</v>
      </c>
      <c r="M129" s="230" t="s">
        <v>121</v>
      </c>
      <c r="N129" s="231" t="s">
        <v>118</v>
      </c>
      <c r="O129" s="227">
        <v>277500</v>
      </c>
    </row>
    <row r="130" spans="1:15" s="174" customFormat="1" ht="24.75" customHeight="1" x14ac:dyDescent="0.25">
      <c r="A130" s="215" t="s">
        <v>288</v>
      </c>
      <c r="B130" s="211" t="s">
        <v>742</v>
      </c>
      <c r="C130" s="224" t="s">
        <v>743</v>
      </c>
      <c r="D130" s="225" t="s">
        <v>91</v>
      </c>
      <c r="E130" s="211" t="s">
        <v>686</v>
      </c>
      <c r="F130" s="226">
        <v>87.7</v>
      </c>
      <c r="G130" s="211" t="s">
        <v>125</v>
      </c>
      <c r="H130" s="211" t="s">
        <v>686</v>
      </c>
      <c r="I130" s="233" t="s">
        <v>92</v>
      </c>
      <c r="J130" s="221" t="s">
        <v>116</v>
      </c>
      <c r="K130" s="229" t="s">
        <v>861</v>
      </c>
      <c r="L130" s="230" t="s">
        <v>869</v>
      </c>
      <c r="M130" s="230" t="s">
        <v>865</v>
      </c>
      <c r="N130" s="231" t="s">
        <v>867</v>
      </c>
      <c r="O130" s="227">
        <v>219250</v>
      </c>
    </row>
    <row r="131" spans="1:15" s="174" customFormat="1" ht="13.5" customHeight="1" x14ac:dyDescent="0.25">
      <c r="A131" s="215" t="s">
        <v>289</v>
      </c>
      <c r="B131" s="211" t="s">
        <v>744</v>
      </c>
      <c r="C131" s="224" t="s">
        <v>745</v>
      </c>
      <c r="D131" s="225" t="s">
        <v>91</v>
      </c>
      <c r="E131" s="211" t="s">
        <v>686</v>
      </c>
      <c r="F131" s="226">
        <v>204.17</v>
      </c>
      <c r="G131" s="211" t="s">
        <v>125</v>
      </c>
      <c r="H131" s="211"/>
      <c r="I131" s="233" t="s">
        <v>92</v>
      </c>
      <c r="J131" s="221" t="s">
        <v>116</v>
      </c>
      <c r="K131" s="229" t="s">
        <v>861</v>
      </c>
      <c r="L131" s="230" t="s">
        <v>119</v>
      </c>
      <c r="M131" s="230" t="s">
        <v>121</v>
      </c>
      <c r="N131" s="231" t="s">
        <v>118</v>
      </c>
      <c r="O131" s="227">
        <v>714595</v>
      </c>
    </row>
    <row r="132" spans="1:15" s="174" customFormat="1" ht="36.75" customHeight="1" x14ac:dyDescent="0.25">
      <c r="A132" s="215" t="s">
        <v>290</v>
      </c>
      <c r="B132" s="211" t="s">
        <v>746</v>
      </c>
      <c r="C132" s="224" t="s">
        <v>747</v>
      </c>
      <c r="D132" s="225" t="s">
        <v>92</v>
      </c>
      <c r="E132" s="211" t="s">
        <v>686</v>
      </c>
      <c r="F132" s="226">
        <f>128.8+10.1</f>
        <v>138.9</v>
      </c>
      <c r="G132" s="211" t="s">
        <v>125</v>
      </c>
      <c r="H132" s="211"/>
      <c r="I132" s="233" t="s">
        <v>92</v>
      </c>
      <c r="J132" s="221" t="s">
        <v>116</v>
      </c>
      <c r="K132" s="229" t="s">
        <v>861</v>
      </c>
      <c r="L132" s="230" t="s">
        <v>119</v>
      </c>
      <c r="M132" s="230" t="s">
        <v>121</v>
      </c>
      <c r="N132" s="231" t="s">
        <v>118</v>
      </c>
      <c r="O132" s="227">
        <v>347250</v>
      </c>
    </row>
    <row r="133" spans="1:15" s="174" customFormat="1" ht="26.25" customHeight="1" x14ac:dyDescent="0.25">
      <c r="A133" s="215" t="s">
        <v>291</v>
      </c>
      <c r="B133" s="211" t="s">
        <v>748</v>
      </c>
      <c r="C133" s="224" t="s">
        <v>749</v>
      </c>
      <c r="D133" s="225" t="s">
        <v>92</v>
      </c>
      <c r="E133" s="211" t="s">
        <v>686</v>
      </c>
      <c r="F133" s="226">
        <v>87.46</v>
      </c>
      <c r="G133" s="211" t="s">
        <v>125</v>
      </c>
      <c r="H133" s="211"/>
      <c r="I133" s="233" t="s">
        <v>92</v>
      </c>
      <c r="J133" s="221" t="s">
        <v>116</v>
      </c>
      <c r="K133" s="229" t="s">
        <v>861</v>
      </c>
      <c r="L133" s="230" t="s">
        <v>119</v>
      </c>
      <c r="M133" s="230" t="s">
        <v>869</v>
      </c>
      <c r="N133" s="231" t="s">
        <v>117</v>
      </c>
      <c r="O133" s="227">
        <v>218649.99999999997</v>
      </c>
    </row>
    <row r="134" spans="1:15" s="174" customFormat="1" ht="24.75" customHeight="1" x14ac:dyDescent="0.25">
      <c r="A134" s="215" t="s">
        <v>292</v>
      </c>
      <c r="B134" s="211" t="s">
        <v>750</v>
      </c>
      <c r="C134" s="224" t="s">
        <v>751</v>
      </c>
      <c r="D134" s="225" t="s">
        <v>91</v>
      </c>
      <c r="E134" s="211" t="s">
        <v>686</v>
      </c>
      <c r="F134" s="226">
        <f>83.5+4.2</f>
        <v>87.7</v>
      </c>
      <c r="G134" s="211" t="s">
        <v>125</v>
      </c>
      <c r="H134" s="211"/>
      <c r="I134" s="233" t="s">
        <v>92</v>
      </c>
      <c r="J134" s="221" t="s">
        <v>116</v>
      </c>
      <c r="K134" s="229" t="s">
        <v>861</v>
      </c>
      <c r="L134" s="230" t="s">
        <v>876</v>
      </c>
      <c r="M134" s="230" t="s">
        <v>864</v>
      </c>
      <c r="N134" s="231" t="s">
        <v>117</v>
      </c>
      <c r="O134" s="227">
        <v>219250</v>
      </c>
    </row>
    <row r="135" spans="1:15" s="174" customFormat="1" ht="13.5" customHeight="1" x14ac:dyDescent="0.25">
      <c r="A135" s="215" t="s">
        <v>293</v>
      </c>
      <c r="B135" s="211" t="s">
        <v>752</v>
      </c>
      <c r="C135" s="224" t="s">
        <v>753</v>
      </c>
      <c r="D135" s="225" t="s">
        <v>91</v>
      </c>
      <c r="E135" s="211">
        <v>2012</v>
      </c>
      <c r="F135" s="226">
        <v>102.8</v>
      </c>
      <c r="G135" s="211" t="s">
        <v>125</v>
      </c>
      <c r="H135" s="211"/>
      <c r="I135" s="233" t="s">
        <v>92</v>
      </c>
      <c r="J135" s="221" t="s">
        <v>116</v>
      </c>
      <c r="K135" s="229" t="s">
        <v>877</v>
      </c>
      <c r="L135" s="230" t="s">
        <v>878</v>
      </c>
      <c r="M135" s="230" t="s">
        <v>121</v>
      </c>
      <c r="N135" s="231" t="s">
        <v>118</v>
      </c>
      <c r="O135" s="227">
        <v>414342.61</v>
      </c>
    </row>
    <row r="136" spans="1:15" s="174" customFormat="1" x14ac:dyDescent="0.25">
      <c r="A136" s="215" t="s">
        <v>294</v>
      </c>
      <c r="B136" s="211" t="s">
        <v>754</v>
      </c>
      <c r="C136" s="224" t="s">
        <v>719</v>
      </c>
      <c r="D136" s="225" t="s">
        <v>92</v>
      </c>
      <c r="E136" s="211" t="s">
        <v>686</v>
      </c>
      <c r="F136" s="226">
        <v>56.95</v>
      </c>
      <c r="G136" s="211"/>
      <c r="H136" s="211"/>
      <c r="I136" s="233" t="s">
        <v>92</v>
      </c>
      <c r="J136" s="221" t="s">
        <v>116</v>
      </c>
      <c r="K136" s="229" t="s">
        <v>861</v>
      </c>
      <c r="L136" s="230" t="s">
        <v>865</v>
      </c>
      <c r="M136" s="230" t="s">
        <v>121</v>
      </c>
      <c r="N136" s="231" t="s">
        <v>867</v>
      </c>
      <c r="O136" s="227">
        <v>142375</v>
      </c>
    </row>
    <row r="137" spans="1:15" s="174" customFormat="1" ht="25.5" customHeight="1" x14ac:dyDescent="0.25">
      <c r="A137" s="215" t="s">
        <v>295</v>
      </c>
      <c r="B137" s="211" t="s">
        <v>755</v>
      </c>
      <c r="C137" s="224" t="s">
        <v>756</v>
      </c>
      <c r="D137" s="225" t="s">
        <v>91</v>
      </c>
      <c r="E137" s="211" t="s">
        <v>686</v>
      </c>
      <c r="F137" s="226">
        <v>106.52</v>
      </c>
      <c r="G137" s="211" t="s">
        <v>125</v>
      </c>
      <c r="H137" s="211"/>
      <c r="I137" s="233" t="s">
        <v>92</v>
      </c>
      <c r="J137" s="221" t="s">
        <v>116</v>
      </c>
      <c r="K137" s="229" t="s">
        <v>861</v>
      </c>
      <c r="L137" s="230" t="s">
        <v>119</v>
      </c>
      <c r="M137" s="230" t="s">
        <v>121</v>
      </c>
      <c r="N137" s="231" t="s">
        <v>117</v>
      </c>
      <c r="O137" s="227">
        <v>266300</v>
      </c>
    </row>
    <row r="138" spans="1:15" s="174" customFormat="1" x14ac:dyDescent="0.25">
      <c r="A138" s="215" t="s">
        <v>296</v>
      </c>
      <c r="B138" s="211" t="s">
        <v>757</v>
      </c>
      <c r="C138" s="224" t="s">
        <v>758</v>
      </c>
      <c r="D138" s="225" t="s">
        <v>91</v>
      </c>
      <c r="E138" s="211" t="s">
        <v>686</v>
      </c>
      <c r="F138" s="226">
        <v>422</v>
      </c>
      <c r="G138" s="211" t="s">
        <v>125</v>
      </c>
      <c r="H138" s="211"/>
      <c r="I138" s="233" t="s">
        <v>92</v>
      </c>
      <c r="J138" s="221" t="s">
        <v>116</v>
      </c>
      <c r="K138" s="229" t="s">
        <v>861</v>
      </c>
      <c r="L138" s="230" t="s">
        <v>865</v>
      </c>
      <c r="M138" s="230" t="s">
        <v>121</v>
      </c>
      <c r="N138" s="231" t="s">
        <v>867</v>
      </c>
      <c r="O138" s="227">
        <v>1477000</v>
      </c>
    </row>
    <row r="139" spans="1:15" s="174" customFormat="1" ht="13.5" customHeight="1" x14ac:dyDescent="0.25">
      <c r="A139" s="215" t="s">
        <v>297</v>
      </c>
      <c r="B139" s="211" t="s">
        <v>787</v>
      </c>
      <c r="C139" s="224" t="s">
        <v>759</v>
      </c>
      <c r="D139" s="225" t="s">
        <v>91</v>
      </c>
      <c r="E139" s="211" t="s">
        <v>686</v>
      </c>
      <c r="F139" s="226">
        <v>99.1</v>
      </c>
      <c r="G139" s="211" t="s">
        <v>125</v>
      </c>
      <c r="H139" s="211"/>
      <c r="I139" s="233" t="s">
        <v>92</v>
      </c>
      <c r="J139" s="221" t="s">
        <v>116</v>
      </c>
      <c r="K139" s="229" t="s">
        <v>861</v>
      </c>
      <c r="L139" s="230" t="s">
        <v>119</v>
      </c>
      <c r="M139" s="230" t="s">
        <v>121</v>
      </c>
      <c r="N139" s="231" t="s">
        <v>118</v>
      </c>
      <c r="O139" s="227">
        <v>247750</v>
      </c>
    </row>
    <row r="140" spans="1:15" s="174" customFormat="1" x14ac:dyDescent="0.25">
      <c r="A140" s="215" t="s">
        <v>298</v>
      </c>
      <c r="B140" s="211" t="s">
        <v>760</v>
      </c>
      <c r="C140" s="224" t="s">
        <v>761</v>
      </c>
      <c r="D140" s="225" t="s">
        <v>92</v>
      </c>
      <c r="E140" s="211">
        <v>2010</v>
      </c>
      <c r="F140" s="226">
        <v>102.8</v>
      </c>
      <c r="G140" s="211" t="s">
        <v>125</v>
      </c>
      <c r="H140" s="211"/>
      <c r="I140" s="233" t="s">
        <v>92</v>
      </c>
      <c r="J140" s="221" t="s">
        <v>116</v>
      </c>
      <c r="K140" s="229" t="s">
        <v>861</v>
      </c>
      <c r="L140" s="230" t="s">
        <v>865</v>
      </c>
      <c r="M140" s="230" t="s">
        <v>121</v>
      </c>
      <c r="N140" s="231" t="s">
        <v>118</v>
      </c>
      <c r="O140" s="227">
        <v>408194.35</v>
      </c>
    </row>
    <row r="141" spans="1:15" s="174" customFormat="1" ht="24.75" customHeight="1" x14ac:dyDescent="0.25">
      <c r="A141" s="215" t="s">
        <v>299</v>
      </c>
      <c r="B141" s="211" t="s">
        <v>762</v>
      </c>
      <c r="C141" s="224" t="s">
        <v>763</v>
      </c>
      <c r="D141" s="225" t="s">
        <v>91</v>
      </c>
      <c r="E141" s="211" t="s">
        <v>686</v>
      </c>
      <c r="F141" s="226">
        <v>165</v>
      </c>
      <c r="G141" s="211" t="s">
        <v>125</v>
      </c>
      <c r="H141" s="211" t="s">
        <v>686</v>
      </c>
      <c r="I141" s="233" t="s">
        <v>92</v>
      </c>
      <c r="J141" s="221" t="s">
        <v>116</v>
      </c>
      <c r="K141" s="229" t="s">
        <v>861</v>
      </c>
      <c r="L141" s="230" t="s">
        <v>868</v>
      </c>
      <c r="M141" s="230" t="s">
        <v>121</v>
      </c>
      <c r="N141" s="231" t="s">
        <v>118</v>
      </c>
      <c r="O141" s="227">
        <v>577500</v>
      </c>
    </row>
    <row r="142" spans="1:15" s="174" customFormat="1" x14ac:dyDescent="0.25">
      <c r="A142" s="215" t="s">
        <v>300</v>
      </c>
      <c r="B142" s="211" t="s">
        <v>764</v>
      </c>
      <c r="C142" s="224" t="s">
        <v>537</v>
      </c>
      <c r="D142" s="225" t="s">
        <v>91</v>
      </c>
      <c r="E142" s="211" t="s">
        <v>686</v>
      </c>
      <c r="F142" s="226">
        <v>72</v>
      </c>
      <c r="G142" s="211"/>
      <c r="H142" s="222"/>
      <c r="I142" s="233" t="s">
        <v>92</v>
      </c>
      <c r="J142" s="221" t="s">
        <v>116</v>
      </c>
      <c r="K142" s="229" t="s">
        <v>861</v>
      </c>
      <c r="L142" s="230"/>
      <c r="M142" s="230"/>
      <c r="N142" s="231" t="s">
        <v>117</v>
      </c>
      <c r="O142" s="227">
        <v>180000</v>
      </c>
    </row>
    <row r="143" spans="1:15" s="174" customFormat="1" ht="13.5" customHeight="1" x14ac:dyDescent="0.25">
      <c r="A143" s="215" t="s">
        <v>301</v>
      </c>
      <c r="B143" s="211" t="s">
        <v>766</v>
      </c>
      <c r="C143" s="224" t="s">
        <v>767</v>
      </c>
      <c r="D143" s="225" t="s">
        <v>91</v>
      </c>
      <c r="E143" s="211" t="s">
        <v>686</v>
      </c>
      <c r="F143" s="226">
        <v>76</v>
      </c>
      <c r="G143" s="211" t="s">
        <v>125</v>
      </c>
      <c r="H143" s="222"/>
      <c r="I143" s="233" t="s">
        <v>92</v>
      </c>
      <c r="J143" s="221" t="s">
        <v>116</v>
      </c>
      <c r="K143" s="229" t="s">
        <v>861</v>
      </c>
      <c r="L143" s="230"/>
      <c r="M143" s="230"/>
      <c r="N143" s="231" t="s">
        <v>867</v>
      </c>
      <c r="O143" s="227">
        <v>190000</v>
      </c>
    </row>
    <row r="144" spans="1:15" s="174" customFormat="1" x14ac:dyDescent="0.25">
      <c r="A144" s="215" t="s">
        <v>302</v>
      </c>
      <c r="B144" s="211" t="s">
        <v>768</v>
      </c>
      <c r="C144" s="224" t="s">
        <v>765</v>
      </c>
      <c r="D144" s="225" t="s">
        <v>91</v>
      </c>
      <c r="E144" s="211" t="s">
        <v>686</v>
      </c>
      <c r="F144" s="226">
        <v>163</v>
      </c>
      <c r="G144" s="211" t="s">
        <v>125</v>
      </c>
      <c r="H144" s="222"/>
      <c r="I144" s="233" t="s">
        <v>92</v>
      </c>
      <c r="J144" s="221" t="s">
        <v>116</v>
      </c>
      <c r="K144" s="229" t="s">
        <v>861</v>
      </c>
      <c r="L144" s="230" t="s">
        <v>119</v>
      </c>
      <c r="M144" s="230" t="s">
        <v>864</v>
      </c>
      <c r="N144" s="231" t="s">
        <v>117</v>
      </c>
      <c r="O144" s="227">
        <v>594797.11</v>
      </c>
    </row>
    <row r="145" spans="1:15" s="174" customFormat="1" ht="13.5" customHeight="1" x14ac:dyDescent="0.25">
      <c r="A145" s="215" t="s">
        <v>303</v>
      </c>
      <c r="B145" s="211" t="s">
        <v>788</v>
      </c>
      <c r="C145" s="224" t="s">
        <v>789</v>
      </c>
      <c r="D145" s="225" t="s">
        <v>91</v>
      </c>
      <c r="E145" s="211" t="s">
        <v>776</v>
      </c>
      <c r="F145" s="226">
        <v>74</v>
      </c>
      <c r="G145" s="228"/>
      <c r="H145" s="222"/>
      <c r="I145" s="233" t="s">
        <v>92</v>
      </c>
      <c r="J145" s="221"/>
      <c r="K145" s="222"/>
      <c r="L145" s="222"/>
      <c r="M145" s="222"/>
      <c r="N145" s="222"/>
      <c r="O145" s="227">
        <v>133200</v>
      </c>
    </row>
    <row r="146" spans="1:15" s="174" customFormat="1" ht="22.8" x14ac:dyDescent="0.25">
      <c r="A146" s="215" t="s">
        <v>304</v>
      </c>
      <c r="B146" s="211" t="s">
        <v>790</v>
      </c>
      <c r="C146" s="224" t="s">
        <v>741</v>
      </c>
      <c r="D146" s="225" t="s">
        <v>91</v>
      </c>
      <c r="E146" s="211" t="s">
        <v>776</v>
      </c>
      <c r="F146" s="226">
        <v>26</v>
      </c>
      <c r="G146" s="228"/>
      <c r="H146" s="222"/>
      <c r="I146" s="233" t="s">
        <v>92</v>
      </c>
      <c r="J146" s="221"/>
      <c r="K146" s="229" t="s">
        <v>120</v>
      </c>
      <c r="L146" s="230" t="s">
        <v>878</v>
      </c>
      <c r="M146" s="230" t="s">
        <v>121</v>
      </c>
      <c r="N146" s="231" t="s">
        <v>118</v>
      </c>
      <c r="O146" s="227">
        <v>46800</v>
      </c>
    </row>
    <row r="147" spans="1:15" s="174" customFormat="1" ht="13.5" customHeight="1" x14ac:dyDescent="0.25">
      <c r="A147" s="263" t="s">
        <v>305</v>
      </c>
      <c r="B147" s="263" t="s">
        <v>791</v>
      </c>
      <c r="C147" s="273" t="s">
        <v>792</v>
      </c>
      <c r="D147" s="271" t="s">
        <v>91</v>
      </c>
      <c r="E147" s="263" t="s">
        <v>793</v>
      </c>
      <c r="F147" s="265">
        <v>50</v>
      </c>
      <c r="G147" s="277"/>
      <c r="H147" s="277"/>
      <c r="I147" s="279" t="s">
        <v>92</v>
      </c>
      <c r="J147" s="277"/>
      <c r="K147" s="229"/>
      <c r="L147" s="230" t="s">
        <v>120</v>
      </c>
      <c r="M147" s="230"/>
      <c r="N147" s="231"/>
      <c r="O147" s="256">
        <v>125000</v>
      </c>
    </row>
    <row r="148" spans="1:15" s="174" customFormat="1" ht="29.25" customHeight="1" x14ac:dyDescent="0.25">
      <c r="A148" s="263"/>
      <c r="B148" s="263"/>
      <c r="C148" s="273"/>
      <c r="D148" s="272"/>
      <c r="E148" s="263"/>
      <c r="F148" s="265"/>
      <c r="G148" s="278"/>
      <c r="H148" s="278"/>
      <c r="I148" s="280"/>
      <c r="J148" s="278"/>
      <c r="K148" s="212"/>
      <c r="L148" s="223"/>
      <c r="M148" s="223"/>
      <c r="N148" s="223"/>
      <c r="O148" s="256"/>
    </row>
    <row r="149" spans="1:15" s="174" customFormat="1" ht="13.5" customHeight="1" x14ac:dyDescent="0.25">
      <c r="A149" s="263" t="s">
        <v>306</v>
      </c>
      <c r="B149" s="263" t="s">
        <v>794</v>
      </c>
      <c r="C149" s="273" t="s">
        <v>795</v>
      </c>
      <c r="D149" s="271" t="s">
        <v>91</v>
      </c>
      <c r="E149" s="263" t="s">
        <v>776</v>
      </c>
      <c r="F149" s="262">
        <f>10.7+21.7</f>
        <v>32.4</v>
      </c>
      <c r="G149" s="277"/>
      <c r="H149" s="263"/>
      <c r="I149" s="274" t="s">
        <v>92</v>
      </c>
      <c r="J149" s="260"/>
      <c r="K149" s="229" t="s">
        <v>116</v>
      </c>
      <c r="L149" s="230" t="s">
        <v>861</v>
      </c>
      <c r="M149" s="230" t="s">
        <v>119</v>
      </c>
      <c r="N149" s="231"/>
      <c r="O149" s="256">
        <v>58320</v>
      </c>
    </row>
    <row r="150" spans="1:15" s="174" customFormat="1" x14ac:dyDescent="0.25">
      <c r="A150" s="263"/>
      <c r="B150" s="263"/>
      <c r="C150" s="273"/>
      <c r="D150" s="272"/>
      <c r="E150" s="263"/>
      <c r="F150" s="262"/>
      <c r="G150" s="278"/>
      <c r="H150" s="263"/>
      <c r="I150" s="274"/>
      <c r="J150" s="260"/>
      <c r="K150" s="212"/>
      <c r="L150" s="223"/>
      <c r="M150" s="223"/>
      <c r="N150" s="223"/>
      <c r="O150" s="256"/>
    </row>
    <row r="151" spans="1:15" s="174" customFormat="1" ht="13.5" customHeight="1" x14ac:dyDescent="0.25">
      <c r="A151" s="263" t="s">
        <v>307</v>
      </c>
      <c r="B151" s="277" t="s">
        <v>935</v>
      </c>
      <c r="C151" s="224" t="s">
        <v>796</v>
      </c>
      <c r="D151" s="271" t="s">
        <v>91</v>
      </c>
      <c r="E151" s="263" t="s">
        <v>776</v>
      </c>
      <c r="F151" s="262">
        <v>311</v>
      </c>
      <c r="G151" s="277"/>
      <c r="H151" s="263"/>
      <c r="I151" s="274" t="s">
        <v>92</v>
      </c>
      <c r="J151" s="260"/>
      <c r="K151" s="229"/>
      <c r="L151" s="230"/>
      <c r="M151" s="230"/>
      <c r="N151" s="231"/>
      <c r="O151" s="256">
        <v>559800</v>
      </c>
    </row>
    <row r="152" spans="1:15" s="174" customFormat="1" x14ac:dyDescent="0.25">
      <c r="A152" s="263"/>
      <c r="B152" s="278"/>
      <c r="C152" s="224" t="s">
        <v>797</v>
      </c>
      <c r="D152" s="272"/>
      <c r="E152" s="263"/>
      <c r="F152" s="262"/>
      <c r="G152" s="278"/>
      <c r="H152" s="263"/>
      <c r="I152" s="274"/>
      <c r="J152" s="260"/>
      <c r="K152" s="212"/>
      <c r="L152" s="223"/>
      <c r="M152" s="223"/>
      <c r="N152" s="223"/>
      <c r="O152" s="256"/>
    </row>
    <row r="153" spans="1:15" s="174" customFormat="1" ht="13.5" customHeight="1" x14ac:dyDescent="0.25">
      <c r="A153" s="263" t="s">
        <v>308</v>
      </c>
      <c r="B153" s="277" t="s">
        <v>935</v>
      </c>
      <c r="C153" s="224" t="s">
        <v>798</v>
      </c>
      <c r="D153" s="271" t="s">
        <v>92</v>
      </c>
      <c r="E153" s="263" t="s">
        <v>776</v>
      </c>
      <c r="F153" s="262">
        <v>146</v>
      </c>
      <c r="G153" s="277"/>
      <c r="H153" s="275" t="s">
        <v>940</v>
      </c>
      <c r="I153" s="274" t="s">
        <v>92</v>
      </c>
      <c r="J153" s="260"/>
      <c r="K153" s="229"/>
      <c r="L153" s="230"/>
      <c r="M153" s="230"/>
      <c r="N153" s="231"/>
      <c r="O153" s="261">
        <v>262800</v>
      </c>
    </row>
    <row r="154" spans="1:15" s="174" customFormat="1" ht="12.75" customHeight="1" x14ac:dyDescent="0.25">
      <c r="A154" s="263"/>
      <c r="B154" s="278"/>
      <c r="C154" s="224" t="s">
        <v>799</v>
      </c>
      <c r="D154" s="272"/>
      <c r="E154" s="263"/>
      <c r="F154" s="262"/>
      <c r="G154" s="278"/>
      <c r="H154" s="276"/>
      <c r="I154" s="274"/>
      <c r="J154" s="260"/>
      <c r="K154" s="212"/>
      <c r="L154" s="223"/>
      <c r="M154" s="223"/>
      <c r="N154" s="223"/>
      <c r="O154" s="262"/>
    </row>
    <row r="155" spans="1:15" s="174" customFormat="1" ht="25.5" customHeight="1" x14ac:dyDescent="0.25">
      <c r="A155" s="263" t="s">
        <v>309</v>
      </c>
      <c r="B155" s="263" t="s">
        <v>695</v>
      </c>
      <c r="C155" s="273" t="s">
        <v>800</v>
      </c>
      <c r="D155" s="271" t="s">
        <v>92</v>
      </c>
      <c r="E155" s="263" t="s">
        <v>793</v>
      </c>
      <c r="F155" s="262">
        <v>10</v>
      </c>
      <c r="G155" s="277"/>
      <c r="H155" s="275" t="s">
        <v>942</v>
      </c>
      <c r="I155" s="274" t="s">
        <v>92</v>
      </c>
      <c r="J155" s="260"/>
      <c r="K155" s="229"/>
      <c r="L155" s="230"/>
      <c r="M155" s="230"/>
      <c r="N155" s="231"/>
      <c r="O155" s="261">
        <v>18000</v>
      </c>
    </row>
    <row r="156" spans="1:15" s="174" customFormat="1" ht="12.75" customHeight="1" x14ac:dyDescent="0.25">
      <c r="A156" s="263"/>
      <c r="B156" s="263"/>
      <c r="C156" s="273"/>
      <c r="D156" s="272" t="s">
        <v>92</v>
      </c>
      <c r="E156" s="263"/>
      <c r="F156" s="262"/>
      <c r="G156" s="278"/>
      <c r="H156" s="276"/>
      <c r="I156" s="274"/>
      <c r="J156" s="260"/>
      <c r="K156" s="212"/>
      <c r="L156" s="223"/>
      <c r="M156" s="223"/>
      <c r="N156" s="223"/>
      <c r="O156" s="262"/>
    </row>
    <row r="157" spans="1:15" s="174" customFormat="1" ht="23.25" customHeight="1" x14ac:dyDescent="0.25">
      <c r="A157" s="211" t="s">
        <v>310</v>
      </c>
      <c r="B157" s="211" t="s">
        <v>801</v>
      </c>
      <c r="C157" s="224" t="s">
        <v>879</v>
      </c>
      <c r="D157" s="225" t="s">
        <v>92</v>
      </c>
      <c r="E157" s="211" t="s">
        <v>793</v>
      </c>
      <c r="F157" s="206">
        <v>690</v>
      </c>
      <c r="G157" s="213"/>
      <c r="H157" s="44" t="s">
        <v>940</v>
      </c>
      <c r="I157" s="233" t="s">
        <v>92</v>
      </c>
      <c r="J157" s="221"/>
      <c r="K157" s="229"/>
      <c r="L157" s="230"/>
      <c r="M157" s="230"/>
      <c r="N157" s="231"/>
      <c r="O157" s="205">
        <v>1242000</v>
      </c>
    </row>
    <row r="158" spans="1:15" s="174" customFormat="1" ht="12.75" customHeight="1" x14ac:dyDescent="0.25">
      <c r="A158" s="263" t="s">
        <v>311</v>
      </c>
      <c r="B158" s="277" t="s">
        <v>938</v>
      </c>
      <c r="C158" s="224" t="s">
        <v>802</v>
      </c>
      <c r="D158" s="271" t="s">
        <v>91</v>
      </c>
      <c r="E158" s="263" t="s">
        <v>793</v>
      </c>
      <c r="F158" s="262">
        <v>7.1</v>
      </c>
      <c r="G158" s="281"/>
      <c r="H158" s="277"/>
      <c r="I158" s="279" t="s">
        <v>92</v>
      </c>
      <c r="J158" s="283"/>
      <c r="K158" s="229"/>
      <c r="L158" s="230"/>
      <c r="M158" s="230"/>
      <c r="N158" s="231"/>
      <c r="O158" s="261">
        <v>12780</v>
      </c>
    </row>
    <row r="159" spans="1:15" s="174" customFormat="1" ht="13.5" customHeight="1" x14ac:dyDescent="0.25">
      <c r="A159" s="263"/>
      <c r="B159" s="278"/>
      <c r="C159" s="224" t="s">
        <v>803</v>
      </c>
      <c r="D159" s="272"/>
      <c r="E159" s="263"/>
      <c r="F159" s="262"/>
      <c r="G159" s="282"/>
      <c r="H159" s="278"/>
      <c r="I159" s="280"/>
      <c r="J159" s="284"/>
      <c r="K159" s="212"/>
      <c r="L159" s="223"/>
      <c r="M159" s="223"/>
      <c r="N159" s="223"/>
      <c r="O159" s="262"/>
    </row>
    <row r="160" spans="1:15" s="174" customFormat="1" ht="12.75" customHeight="1" x14ac:dyDescent="0.25">
      <c r="A160" s="263" t="s">
        <v>312</v>
      </c>
      <c r="B160" s="277" t="s">
        <v>938</v>
      </c>
      <c r="C160" s="224" t="s">
        <v>802</v>
      </c>
      <c r="D160" s="271" t="s">
        <v>91</v>
      </c>
      <c r="E160" s="263" t="s">
        <v>793</v>
      </c>
      <c r="F160" s="262">
        <v>7.1</v>
      </c>
      <c r="G160" s="281"/>
      <c r="H160" s="277"/>
      <c r="I160" s="279" t="s">
        <v>92</v>
      </c>
      <c r="J160" s="283"/>
      <c r="K160" s="229"/>
      <c r="L160" s="230"/>
      <c r="M160" s="230"/>
      <c r="N160" s="231"/>
      <c r="O160" s="261">
        <v>12780</v>
      </c>
    </row>
    <row r="161" spans="1:15" s="174" customFormat="1" ht="13.5" customHeight="1" x14ac:dyDescent="0.25">
      <c r="A161" s="263"/>
      <c r="B161" s="278"/>
      <c r="C161" s="224" t="s">
        <v>803</v>
      </c>
      <c r="D161" s="272"/>
      <c r="E161" s="263"/>
      <c r="F161" s="262"/>
      <c r="G161" s="282"/>
      <c r="H161" s="278"/>
      <c r="I161" s="280"/>
      <c r="J161" s="284"/>
      <c r="K161" s="212"/>
      <c r="L161" s="223"/>
      <c r="M161" s="223"/>
      <c r="N161" s="223"/>
      <c r="O161" s="262"/>
    </row>
    <row r="162" spans="1:15" s="174" customFormat="1" ht="12.75" customHeight="1" x14ac:dyDescent="0.25">
      <c r="A162" s="263" t="s">
        <v>313</v>
      </c>
      <c r="B162" s="277" t="s">
        <v>938</v>
      </c>
      <c r="C162" s="224" t="s">
        <v>802</v>
      </c>
      <c r="D162" s="271" t="s">
        <v>91</v>
      </c>
      <c r="E162" s="263" t="s">
        <v>793</v>
      </c>
      <c r="F162" s="262">
        <v>7.1</v>
      </c>
      <c r="G162" s="281"/>
      <c r="H162" s="277"/>
      <c r="I162" s="279" t="s">
        <v>92</v>
      </c>
      <c r="J162" s="283"/>
      <c r="K162" s="229"/>
      <c r="L162" s="230"/>
      <c r="M162" s="230"/>
      <c r="N162" s="231"/>
      <c r="O162" s="261">
        <v>12780</v>
      </c>
    </row>
    <row r="163" spans="1:15" s="174" customFormat="1" ht="13.5" customHeight="1" x14ac:dyDescent="0.25">
      <c r="A163" s="263"/>
      <c r="B163" s="278"/>
      <c r="C163" s="224" t="s">
        <v>803</v>
      </c>
      <c r="D163" s="272"/>
      <c r="E163" s="263"/>
      <c r="F163" s="262"/>
      <c r="G163" s="282"/>
      <c r="H163" s="278"/>
      <c r="I163" s="280"/>
      <c r="J163" s="284"/>
      <c r="K163" s="212"/>
      <c r="L163" s="223"/>
      <c r="M163" s="223"/>
      <c r="N163" s="223"/>
      <c r="O163" s="262"/>
    </row>
    <row r="164" spans="1:15" s="174" customFormat="1" ht="12.75" customHeight="1" x14ac:dyDescent="0.25">
      <c r="A164" s="263" t="s">
        <v>314</v>
      </c>
      <c r="B164" s="277" t="s">
        <v>938</v>
      </c>
      <c r="C164" s="224" t="s">
        <v>802</v>
      </c>
      <c r="D164" s="271" t="s">
        <v>91</v>
      </c>
      <c r="E164" s="263" t="s">
        <v>793</v>
      </c>
      <c r="F164" s="262">
        <v>7.1</v>
      </c>
      <c r="G164" s="281"/>
      <c r="H164" s="277"/>
      <c r="I164" s="279" t="s">
        <v>92</v>
      </c>
      <c r="J164" s="283"/>
      <c r="K164" s="229"/>
      <c r="L164" s="230"/>
      <c r="M164" s="230"/>
      <c r="N164" s="231"/>
      <c r="O164" s="261">
        <v>12780</v>
      </c>
    </row>
    <row r="165" spans="1:15" s="174" customFormat="1" ht="13.5" customHeight="1" x14ac:dyDescent="0.25">
      <c r="A165" s="263"/>
      <c r="B165" s="278"/>
      <c r="C165" s="224" t="s">
        <v>803</v>
      </c>
      <c r="D165" s="272"/>
      <c r="E165" s="263"/>
      <c r="F165" s="262"/>
      <c r="G165" s="282"/>
      <c r="H165" s="278"/>
      <c r="I165" s="280"/>
      <c r="J165" s="284"/>
      <c r="K165" s="212"/>
      <c r="L165" s="223"/>
      <c r="M165" s="223"/>
      <c r="N165" s="223"/>
      <c r="O165" s="262"/>
    </row>
    <row r="166" spans="1:15" s="174" customFormat="1" ht="12.75" customHeight="1" x14ac:dyDescent="0.25">
      <c r="A166" s="263" t="s">
        <v>315</v>
      </c>
      <c r="B166" s="277" t="s">
        <v>938</v>
      </c>
      <c r="C166" s="224" t="s">
        <v>802</v>
      </c>
      <c r="D166" s="271" t="s">
        <v>91</v>
      </c>
      <c r="E166" s="263" t="s">
        <v>793</v>
      </c>
      <c r="F166" s="262">
        <v>7.1</v>
      </c>
      <c r="G166" s="281"/>
      <c r="H166" s="277"/>
      <c r="I166" s="279" t="s">
        <v>92</v>
      </c>
      <c r="J166" s="283"/>
      <c r="K166" s="229"/>
      <c r="L166" s="230"/>
      <c r="M166" s="230"/>
      <c r="N166" s="231"/>
      <c r="O166" s="261">
        <v>12780</v>
      </c>
    </row>
    <row r="167" spans="1:15" s="174" customFormat="1" ht="13.5" customHeight="1" x14ac:dyDescent="0.25">
      <c r="A167" s="263"/>
      <c r="B167" s="278"/>
      <c r="C167" s="224" t="s">
        <v>803</v>
      </c>
      <c r="D167" s="272"/>
      <c r="E167" s="263"/>
      <c r="F167" s="262"/>
      <c r="G167" s="282"/>
      <c r="H167" s="278"/>
      <c r="I167" s="280"/>
      <c r="J167" s="284"/>
      <c r="K167" s="212"/>
      <c r="L167" s="223"/>
      <c r="M167" s="223"/>
      <c r="N167" s="223"/>
      <c r="O167" s="262"/>
    </row>
    <row r="168" spans="1:15" s="174" customFormat="1" ht="12.75" customHeight="1" x14ac:dyDescent="0.25">
      <c r="A168" s="263" t="s">
        <v>316</v>
      </c>
      <c r="B168" s="277" t="s">
        <v>938</v>
      </c>
      <c r="C168" s="224" t="s">
        <v>802</v>
      </c>
      <c r="D168" s="271" t="s">
        <v>91</v>
      </c>
      <c r="E168" s="263" t="s">
        <v>793</v>
      </c>
      <c r="F168" s="262">
        <v>7.1</v>
      </c>
      <c r="G168" s="281"/>
      <c r="H168" s="277"/>
      <c r="I168" s="279" t="s">
        <v>92</v>
      </c>
      <c r="J168" s="283"/>
      <c r="K168" s="229"/>
      <c r="L168" s="230"/>
      <c r="M168" s="230"/>
      <c r="N168" s="231"/>
      <c r="O168" s="261">
        <v>12780</v>
      </c>
    </row>
    <row r="169" spans="1:15" s="174" customFormat="1" ht="13.5" customHeight="1" x14ac:dyDescent="0.25">
      <c r="A169" s="263"/>
      <c r="B169" s="278"/>
      <c r="C169" s="224" t="s">
        <v>803</v>
      </c>
      <c r="D169" s="272"/>
      <c r="E169" s="263"/>
      <c r="F169" s="262"/>
      <c r="G169" s="282"/>
      <c r="H169" s="278"/>
      <c r="I169" s="280"/>
      <c r="J169" s="284"/>
      <c r="K169" s="212"/>
      <c r="L169" s="223"/>
      <c r="M169" s="223"/>
      <c r="N169" s="223"/>
      <c r="O169" s="262"/>
    </row>
    <row r="170" spans="1:15" s="174" customFormat="1" ht="12.75" customHeight="1" x14ac:dyDescent="0.25">
      <c r="A170" s="263" t="s">
        <v>317</v>
      </c>
      <c r="B170" s="277" t="s">
        <v>938</v>
      </c>
      <c r="C170" s="224" t="s">
        <v>802</v>
      </c>
      <c r="D170" s="271" t="s">
        <v>91</v>
      </c>
      <c r="E170" s="263" t="s">
        <v>793</v>
      </c>
      <c r="F170" s="262">
        <v>7.1</v>
      </c>
      <c r="G170" s="281"/>
      <c r="H170" s="277"/>
      <c r="I170" s="279" t="s">
        <v>92</v>
      </c>
      <c r="J170" s="283"/>
      <c r="K170" s="229"/>
      <c r="L170" s="230"/>
      <c r="M170" s="230"/>
      <c r="N170" s="231"/>
      <c r="O170" s="261">
        <v>12780</v>
      </c>
    </row>
    <row r="171" spans="1:15" s="174" customFormat="1" ht="13.5" customHeight="1" x14ac:dyDescent="0.25">
      <c r="A171" s="263"/>
      <c r="B171" s="278"/>
      <c r="C171" s="224" t="s">
        <v>803</v>
      </c>
      <c r="D171" s="272"/>
      <c r="E171" s="263"/>
      <c r="F171" s="262"/>
      <c r="G171" s="282"/>
      <c r="H171" s="278"/>
      <c r="I171" s="280"/>
      <c r="J171" s="284"/>
      <c r="K171" s="212"/>
      <c r="L171" s="223"/>
      <c r="M171" s="223"/>
      <c r="N171" s="223"/>
      <c r="O171" s="262"/>
    </row>
    <row r="172" spans="1:15" s="174" customFormat="1" ht="22.5" customHeight="1" x14ac:dyDescent="0.25">
      <c r="A172" s="263" t="s">
        <v>318</v>
      </c>
      <c r="B172" s="263" t="s">
        <v>794</v>
      </c>
      <c r="C172" s="224" t="s">
        <v>804</v>
      </c>
      <c r="D172" s="271" t="s">
        <v>91</v>
      </c>
      <c r="E172" s="263" t="s">
        <v>793</v>
      </c>
      <c r="F172" s="262">
        <v>58</v>
      </c>
      <c r="G172" s="281"/>
      <c r="H172" s="277" t="s">
        <v>940</v>
      </c>
      <c r="I172" s="279" t="s">
        <v>92</v>
      </c>
      <c r="J172" s="283"/>
      <c r="K172" s="229"/>
      <c r="L172" s="230" t="s">
        <v>880</v>
      </c>
      <c r="M172" s="230" t="s">
        <v>868</v>
      </c>
      <c r="N172" s="231" t="s">
        <v>869</v>
      </c>
      <c r="O172" s="261">
        <v>104400</v>
      </c>
    </row>
    <row r="173" spans="1:15" s="174" customFormat="1" ht="13.5" customHeight="1" x14ac:dyDescent="0.25">
      <c r="A173" s="263"/>
      <c r="B173" s="263"/>
      <c r="C173" s="224" t="s">
        <v>805</v>
      </c>
      <c r="D173" s="272"/>
      <c r="E173" s="263"/>
      <c r="F173" s="262"/>
      <c r="G173" s="282"/>
      <c r="H173" s="278"/>
      <c r="I173" s="280"/>
      <c r="J173" s="284"/>
      <c r="K173" s="212"/>
      <c r="L173" s="223"/>
      <c r="M173" s="223"/>
      <c r="N173" s="223"/>
      <c r="O173" s="262"/>
    </row>
    <row r="174" spans="1:15" s="174" customFormat="1" ht="22.8" x14ac:dyDescent="0.25">
      <c r="A174" s="263" t="s">
        <v>319</v>
      </c>
      <c r="B174" s="263" t="s">
        <v>794</v>
      </c>
      <c r="C174" s="224" t="s">
        <v>806</v>
      </c>
      <c r="D174" s="271" t="s">
        <v>91</v>
      </c>
      <c r="E174" s="263" t="s">
        <v>793</v>
      </c>
      <c r="F174" s="265">
        <v>19</v>
      </c>
      <c r="G174" s="281"/>
      <c r="H174" s="277" t="s">
        <v>940</v>
      </c>
      <c r="I174" s="279" t="s">
        <v>92</v>
      </c>
      <c r="J174" s="283"/>
      <c r="K174" s="229"/>
      <c r="L174" s="230" t="s">
        <v>880</v>
      </c>
      <c r="M174" s="230" t="s">
        <v>868</v>
      </c>
      <c r="N174" s="231" t="s">
        <v>869</v>
      </c>
      <c r="O174" s="256">
        <v>34200</v>
      </c>
    </row>
    <row r="175" spans="1:15" s="174" customFormat="1" ht="13.5" customHeight="1" x14ac:dyDescent="0.25">
      <c r="A175" s="263"/>
      <c r="B175" s="263"/>
      <c r="C175" s="224" t="s">
        <v>805</v>
      </c>
      <c r="D175" s="272"/>
      <c r="E175" s="263"/>
      <c r="F175" s="265"/>
      <c r="G175" s="282"/>
      <c r="H175" s="278"/>
      <c r="I175" s="280"/>
      <c r="J175" s="284"/>
      <c r="K175" s="212"/>
      <c r="L175" s="223"/>
      <c r="M175" s="223"/>
      <c r="N175" s="223"/>
      <c r="O175" s="256"/>
    </row>
    <row r="176" spans="1:15" s="174" customFormat="1" ht="12.75" customHeight="1" x14ac:dyDescent="0.25">
      <c r="A176" s="263" t="s">
        <v>320</v>
      </c>
      <c r="B176" s="277" t="s">
        <v>937</v>
      </c>
      <c r="C176" s="224" t="s">
        <v>807</v>
      </c>
      <c r="D176" s="271" t="s">
        <v>91</v>
      </c>
      <c r="E176" s="263" t="s">
        <v>793</v>
      </c>
      <c r="F176" s="265">
        <v>99.2</v>
      </c>
      <c r="G176" s="281"/>
      <c r="H176" s="277" t="s">
        <v>940</v>
      </c>
      <c r="I176" s="279" t="s">
        <v>92</v>
      </c>
      <c r="J176" s="283"/>
      <c r="K176" s="229"/>
      <c r="L176" s="230" t="s">
        <v>861</v>
      </c>
      <c r="M176" s="230" t="s">
        <v>865</v>
      </c>
      <c r="N176" s="231" t="s">
        <v>121</v>
      </c>
      <c r="O176" s="256">
        <v>178560</v>
      </c>
    </row>
    <row r="177" spans="1:15" s="174" customFormat="1" ht="13.5" customHeight="1" x14ac:dyDescent="0.25">
      <c r="A177" s="263"/>
      <c r="B177" s="278"/>
      <c r="C177" s="224" t="s">
        <v>808</v>
      </c>
      <c r="D177" s="272"/>
      <c r="E177" s="263"/>
      <c r="F177" s="265"/>
      <c r="G177" s="282"/>
      <c r="H177" s="278"/>
      <c r="I177" s="280"/>
      <c r="J177" s="284"/>
      <c r="K177" s="212"/>
      <c r="L177" s="223"/>
      <c r="M177" s="223"/>
      <c r="N177" s="223"/>
      <c r="O177" s="256"/>
    </row>
    <row r="178" spans="1:15" s="174" customFormat="1" ht="12.75" customHeight="1" x14ac:dyDescent="0.25">
      <c r="A178" s="263" t="s">
        <v>321</v>
      </c>
      <c r="B178" s="263" t="s">
        <v>794</v>
      </c>
      <c r="C178" s="224" t="s">
        <v>809</v>
      </c>
      <c r="D178" s="271" t="s">
        <v>91</v>
      </c>
      <c r="E178" s="263" t="s">
        <v>793</v>
      </c>
      <c r="F178" s="265">
        <v>62</v>
      </c>
      <c r="G178" s="281"/>
      <c r="H178" s="277"/>
      <c r="I178" s="279" t="s">
        <v>92</v>
      </c>
      <c r="J178" s="283"/>
      <c r="K178" s="229"/>
      <c r="L178" s="230"/>
      <c r="M178" s="230"/>
      <c r="N178" s="231"/>
      <c r="O178" s="256">
        <v>111600</v>
      </c>
    </row>
    <row r="179" spans="1:15" s="174" customFormat="1" ht="13.5" customHeight="1" x14ac:dyDescent="0.25">
      <c r="A179" s="263"/>
      <c r="B179" s="263"/>
      <c r="C179" s="224" t="s">
        <v>810</v>
      </c>
      <c r="D179" s="272"/>
      <c r="E179" s="263"/>
      <c r="F179" s="265"/>
      <c r="G179" s="282"/>
      <c r="H179" s="278"/>
      <c r="I179" s="280"/>
      <c r="J179" s="284"/>
      <c r="K179" s="212"/>
      <c r="L179" s="223"/>
      <c r="M179" s="223"/>
      <c r="N179" s="223"/>
      <c r="O179" s="256"/>
    </row>
    <row r="180" spans="1:15" s="174" customFormat="1" ht="12.75" customHeight="1" x14ac:dyDescent="0.25">
      <c r="A180" s="263" t="s">
        <v>322</v>
      </c>
      <c r="B180" s="263" t="s">
        <v>794</v>
      </c>
      <c r="C180" s="224" t="s">
        <v>811</v>
      </c>
      <c r="D180" s="271" t="s">
        <v>91</v>
      </c>
      <c r="E180" s="263" t="s">
        <v>793</v>
      </c>
      <c r="F180" s="265">
        <v>29</v>
      </c>
      <c r="G180" s="281"/>
      <c r="H180" s="277"/>
      <c r="I180" s="279" t="s">
        <v>92</v>
      </c>
      <c r="J180" s="283"/>
      <c r="K180" s="229"/>
      <c r="L180" s="230"/>
      <c r="M180" s="230"/>
      <c r="N180" s="231"/>
      <c r="O180" s="256">
        <v>52200</v>
      </c>
    </row>
    <row r="181" spans="1:15" ht="27.75" customHeight="1" x14ac:dyDescent="0.2">
      <c r="A181" s="263"/>
      <c r="B181" s="263"/>
      <c r="C181" s="224" t="s">
        <v>812</v>
      </c>
      <c r="D181" s="272"/>
      <c r="E181" s="263"/>
      <c r="F181" s="265"/>
      <c r="G181" s="282"/>
      <c r="H181" s="278"/>
      <c r="I181" s="280"/>
      <c r="J181" s="284"/>
      <c r="K181" s="212"/>
      <c r="L181" s="223"/>
      <c r="M181" s="223"/>
      <c r="N181" s="223"/>
      <c r="O181" s="256"/>
    </row>
    <row r="182" spans="1:15" ht="21" customHeight="1" x14ac:dyDescent="0.2">
      <c r="A182" s="263" t="s">
        <v>323</v>
      </c>
      <c r="B182" s="277" t="s">
        <v>936</v>
      </c>
      <c r="C182" s="273" t="s">
        <v>813</v>
      </c>
      <c r="D182" s="271" t="s">
        <v>91</v>
      </c>
      <c r="E182" s="263" t="s">
        <v>793</v>
      </c>
      <c r="F182" s="265">
        <v>7</v>
      </c>
      <c r="G182" s="281"/>
      <c r="H182" s="281"/>
      <c r="I182" s="279" t="s">
        <v>92</v>
      </c>
      <c r="J182" s="281"/>
      <c r="K182" s="229" t="s">
        <v>116</v>
      </c>
      <c r="L182" s="230" t="s">
        <v>120</v>
      </c>
      <c r="M182" s="230" t="s">
        <v>878</v>
      </c>
      <c r="N182" s="231" t="s">
        <v>121</v>
      </c>
      <c r="O182" s="256">
        <v>12600</v>
      </c>
    </row>
    <row r="183" spans="1:15" ht="17.25" customHeight="1" x14ac:dyDescent="0.2">
      <c r="A183" s="263"/>
      <c r="B183" s="278"/>
      <c r="C183" s="273"/>
      <c r="D183" s="272"/>
      <c r="E183" s="263"/>
      <c r="F183" s="265"/>
      <c r="G183" s="282"/>
      <c r="H183" s="282"/>
      <c r="I183" s="280"/>
      <c r="J183" s="282"/>
      <c r="K183" s="212"/>
      <c r="L183" s="223"/>
      <c r="M183" s="223"/>
      <c r="N183" s="223"/>
      <c r="O183" s="256"/>
    </row>
    <row r="184" spans="1:15" ht="18" customHeight="1" x14ac:dyDescent="0.2">
      <c r="A184" s="263" t="s">
        <v>324</v>
      </c>
      <c r="B184" s="277" t="s">
        <v>935</v>
      </c>
      <c r="C184" s="273" t="s">
        <v>688</v>
      </c>
      <c r="D184" s="271" t="s">
        <v>91</v>
      </c>
      <c r="E184" s="263" t="s">
        <v>776</v>
      </c>
      <c r="F184" s="265">
        <v>86.4</v>
      </c>
      <c r="G184" s="281"/>
      <c r="H184" s="281"/>
      <c r="I184" s="279" t="s">
        <v>92</v>
      </c>
      <c r="J184" s="281"/>
      <c r="K184" s="229"/>
      <c r="L184" s="230" t="s">
        <v>861</v>
      </c>
      <c r="M184" s="230" t="s">
        <v>878</v>
      </c>
      <c r="N184" s="231" t="s">
        <v>121</v>
      </c>
      <c r="O184" s="256">
        <v>155520</v>
      </c>
    </row>
    <row r="185" spans="1:15" ht="17.25" customHeight="1" x14ac:dyDescent="0.2">
      <c r="A185" s="263"/>
      <c r="B185" s="278"/>
      <c r="C185" s="273"/>
      <c r="D185" s="272"/>
      <c r="E185" s="263"/>
      <c r="F185" s="265"/>
      <c r="G185" s="282"/>
      <c r="H185" s="282"/>
      <c r="I185" s="280"/>
      <c r="J185" s="282"/>
      <c r="K185" s="176"/>
      <c r="L185" s="232"/>
      <c r="M185" s="232"/>
      <c r="N185" s="232"/>
      <c r="O185" s="256"/>
    </row>
    <row r="186" spans="1:15" ht="21.75" customHeight="1" x14ac:dyDescent="0.2">
      <c r="A186" s="263" t="s">
        <v>325</v>
      </c>
      <c r="B186" s="263" t="s">
        <v>814</v>
      </c>
      <c r="C186" s="273" t="s">
        <v>815</v>
      </c>
      <c r="D186" s="271" t="s">
        <v>91</v>
      </c>
      <c r="E186" s="263" t="s">
        <v>776</v>
      </c>
      <c r="F186" s="265">
        <f>19.5+17.4</f>
        <v>36.9</v>
      </c>
      <c r="G186" s="281"/>
      <c r="H186" s="281"/>
      <c r="I186" s="279" t="s">
        <v>92</v>
      </c>
      <c r="J186" s="281"/>
      <c r="K186" s="229"/>
      <c r="L186" s="230" t="s">
        <v>861</v>
      </c>
      <c r="M186" s="230" t="s">
        <v>865</v>
      </c>
      <c r="N186" s="231" t="s">
        <v>121</v>
      </c>
      <c r="O186" s="256">
        <v>66420</v>
      </c>
    </row>
    <row r="187" spans="1:15" ht="16.5" customHeight="1" x14ac:dyDescent="0.2">
      <c r="A187" s="263"/>
      <c r="B187" s="263"/>
      <c r="C187" s="273"/>
      <c r="D187" s="272"/>
      <c r="E187" s="263"/>
      <c r="F187" s="265"/>
      <c r="G187" s="282"/>
      <c r="H187" s="282"/>
      <c r="I187" s="280"/>
      <c r="J187" s="282"/>
      <c r="K187" s="176"/>
      <c r="L187" s="232"/>
      <c r="M187" s="232"/>
      <c r="N187" s="232"/>
      <c r="O187" s="256"/>
    </row>
    <row r="188" spans="1:15" ht="19.5" customHeight="1" x14ac:dyDescent="0.2">
      <c r="A188" s="263" t="s">
        <v>326</v>
      </c>
      <c r="B188" s="263" t="s">
        <v>816</v>
      </c>
      <c r="C188" s="273" t="s">
        <v>817</v>
      </c>
      <c r="D188" s="271" t="s">
        <v>92</v>
      </c>
      <c r="E188" s="263" t="s">
        <v>776</v>
      </c>
      <c r="F188" s="265">
        <v>909.17</v>
      </c>
      <c r="G188" s="281"/>
      <c r="H188" s="277" t="s">
        <v>943</v>
      </c>
      <c r="I188" s="279" t="s">
        <v>92</v>
      </c>
      <c r="J188" s="281"/>
      <c r="K188" s="229"/>
      <c r="L188" s="230" t="s">
        <v>120</v>
      </c>
      <c r="M188" s="230" t="s">
        <v>119</v>
      </c>
      <c r="N188" s="231" t="s">
        <v>864</v>
      </c>
      <c r="O188" s="256">
        <v>1636506</v>
      </c>
    </row>
    <row r="189" spans="1:15" ht="11.25" customHeight="1" x14ac:dyDescent="0.2">
      <c r="A189" s="263"/>
      <c r="B189" s="263"/>
      <c r="C189" s="273"/>
      <c r="D189" s="272"/>
      <c r="E189" s="263"/>
      <c r="F189" s="265"/>
      <c r="G189" s="282"/>
      <c r="H189" s="278"/>
      <c r="I189" s="280"/>
      <c r="J189" s="282"/>
      <c r="K189" s="176"/>
      <c r="L189" s="232"/>
      <c r="M189" s="232"/>
      <c r="N189" s="232"/>
      <c r="O189" s="256"/>
    </row>
    <row r="190" spans="1:15" x14ac:dyDescent="0.2">
      <c r="A190" s="214" t="str">
        <f>'Zakładka nr 1 - dane'!B4</f>
        <v>Gminna Biblioteka Publiczna w Stanominie</v>
      </c>
      <c r="B190" s="196"/>
      <c r="C190" s="214"/>
      <c r="D190" s="178"/>
      <c r="E190" s="175"/>
      <c r="F190" s="175"/>
      <c r="G190" s="175"/>
      <c r="H190" s="175"/>
      <c r="I190" s="175"/>
      <c r="J190" s="175"/>
      <c r="K190" s="175"/>
      <c r="L190" s="175"/>
      <c r="M190" s="175"/>
      <c r="N190" s="175"/>
      <c r="O190" s="200"/>
    </row>
    <row r="191" spans="1:15" x14ac:dyDescent="0.2">
      <c r="A191" s="257" t="s">
        <v>498</v>
      </c>
      <c r="B191" s="257"/>
      <c r="C191" s="257"/>
      <c r="D191" s="257"/>
      <c r="E191" s="257"/>
      <c r="F191" s="257"/>
      <c r="G191" s="257"/>
      <c r="H191" s="257"/>
      <c r="I191" s="257"/>
      <c r="J191" s="257"/>
      <c r="K191" s="257"/>
      <c r="L191" s="257"/>
      <c r="M191" s="257"/>
      <c r="N191" s="257"/>
      <c r="O191" s="257"/>
    </row>
    <row r="192" spans="1:15" x14ac:dyDescent="0.2">
      <c r="A192" s="214" t="str">
        <f>'Zakładka nr 1 - dane'!B5</f>
        <v>Gminny Ośrodek Pomocy Społecznej w Białogardzie</v>
      </c>
      <c r="B192" s="196"/>
      <c r="C192" s="214"/>
      <c r="D192" s="175"/>
      <c r="E192" s="175"/>
      <c r="F192" s="175"/>
      <c r="G192" s="175"/>
      <c r="H192" s="175"/>
      <c r="I192" s="175"/>
      <c r="J192" s="175"/>
      <c r="K192" s="175"/>
      <c r="L192" s="175"/>
      <c r="M192" s="175"/>
      <c r="N192" s="175"/>
      <c r="O192" s="200"/>
    </row>
    <row r="193" spans="1:15" x14ac:dyDescent="0.2">
      <c r="A193" s="257" t="s">
        <v>498</v>
      </c>
      <c r="B193" s="257"/>
      <c r="C193" s="257"/>
      <c r="D193" s="257"/>
      <c r="E193" s="257"/>
      <c r="F193" s="257"/>
      <c r="G193" s="257"/>
      <c r="H193" s="257"/>
      <c r="I193" s="257"/>
      <c r="J193" s="257"/>
      <c r="K193" s="257"/>
      <c r="L193" s="257"/>
      <c r="M193" s="257"/>
      <c r="N193" s="257"/>
      <c r="O193" s="257"/>
    </row>
    <row r="194" spans="1:15" x14ac:dyDescent="0.2">
      <c r="A194" s="175" t="str">
        <f>'Zakładka nr 1 - dane'!B6</f>
        <v>Szkoła Podstawowa im. ppor. R. Kuleszy w Pomianowie</v>
      </c>
      <c r="B194" s="196"/>
      <c r="C194" s="175"/>
      <c r="D194" s="175"/>
      <c r="E194" s="175"/>
      <c r="F194" s="175"/>
      <c r="G194" s="175"/>
      <c r="H194" s="175"/>
      <c r="I194" s="175"/>
      <c r="J194" s="175"/>
      <c r="K194" s="175"/>
      <c r="L194" s="175"/>
      <c r="M194" s="175"/>
      <c r="N194" s="175"/>
      <c r="O194" s="200"/>
    </row>
    <row r="195" spans="1:15" s="174" customFormat="1" ht="13.5" customHeight="1" x14ac:dyDescent="0.25">
      <c r="A195" s="259" t="s">
        <v>5</v>
      </c>
      <c r="B195" s="259" t="s">
        <v>515</v>
      </c>
      <c r="C195" s="259" t="s">
        <v>285</v>
      </c>
      <c r="D195" s="258" t="s">
        <v>91</v>
      </c>
      <c r="E195" s="259"/>
      <c r="F195" s="265">
        <v>2458</v>
      </c>
      <c r="G195" s="266" t="s">
        <v>125</v>
      </c>
      <c r="H195" s="263"/>
      <c r="I195" s="267" t="s">
        <v>92</v>
      </c>
      <c r="J195" s="268" t="s">
        <v>116</v>
      </c>
      <c r="K195" s="229" t="s">
        <v>119</v>
      </c>
      <c r="L195" s="230" t="s">
        <v>121</v>
      </c>
      <c r="M195" s="230" t="s">
        <v>118</v>
      </c>
      <c r="N195" s="231"/>
      <c r="O195" s="264">
        <v>9094600</v>
      </c>
    </row>
    <row r="196" spans="1:15" s="174" customFormat="1" x14ac:dyDescent="0.25">
      <c r="A196" s="259"/>
      <c r="B196" s="259"/>
      <c r="C196" s="259"/>
      <c r="D196" s="258"/>
      <c r="E196" s="259"/>
      <c r="F196" s="265"/>
      <c r="G196" s="266"/>
      <c r="H196" s="263"/>
      <c r="I196" s="267"/>
      <c r="J196" s="268" t="s">
        <v>257</v>
      </c>
      <c r="K196" s="176" t="s">
        <v>229</v>
      </c>
      <c r="L196" s="232" t="s">
        <v>229</v>
      </c>
      <c r="M196" s="232" t="s">
        <v>258</v>
      </c>
      <c r="N196" s="232" t="s">
        <v>230</v>
      </c>
      <c r="O196" s="264"/>
    </row>
    <row r="197" spans="1:15" x14ac:dyDescent="0.2">
      <c r="A197" s="175" t="str">
        <f>'Zakładka nr 1 - dane'!B7</f>
        <v>Szkoła Podstawowa im. Juliana Tuwima w Stanominie</v>
      </c>
      <c r="B197" s="196"/>
      <c r="C197" s="175"/>
      <c r="D197" s="175"/>
      <c r="E197" s="175"/>
      <c r="F197" s="175"/>
      <c r="G197" s="175"/>
      <c r="H197" s="175"/>
      <c r="I197" s="175"/>
      <c r="J197" s="175"/>
      <c r="K197" s="175"/>
      <c r="L197" s="175"/>
      <c r="M197" s="175"/>
      <c r="N197" s="175"/>
      <c r="O197" s="200"/>
    </row>
    <row r="198" spans="1:15" s="174" customFormat="1" ht="13.5" customHeight="1" x14ac:dyDescent="0.25">
      <c r="A198" s="259" t="s">
        <v>5</v>
      </c>
      <c r="B198" s="259" t="s">
        <v>525</v>
      </c>
      <c r="C198" s="259" t="s">
        <v>518</v>
      </c>
      <c r="D198" s="258" t="s">
        <v>91</v>
      </c>
      <c r="E198" s="259"/>
      <c r="F198" s="269">
        <v>1383.2</v>
      </c>
      <c r="G198" s="266" t="s">
        <v>125</v>
      </c>
      <c r="H198" s="263"/>
      <c r="I198" s="267" t="s">
        <v>92</v>
      </c>
      <c r="J198" s="268"/>
      <c r="K198" s="229"/>
      <c r="L198" s="230"/>
      <c r="M198" s="230"/>
      <c r="N198" s="231"/>
      <c r="O198" s="264">
        <v>4841200</v>
      </c>
    </row>
    <row r="199" spans="1:15" s="174" customFormat="1" x14ac:dyDescent="0.25">
      <c r="A199" s="259"/>
      <c r="B199" s="259"/>
      <c r="C199" s="259"/>
      <c r="D199" s="258"/>
      <c r="E199" s="259"/>
      <c r="F199" s="269"/>
      <c r="G199" s="266"/>
      <c r="H199" s="263"/>
      <c r="I199" s="267"/>
      <c r="J199" s="268" t="s">
        <v>251</v>
      </c>
      <c r="K199" s="176" t="s">
        <v>252</v>
      </c>
      <c r="L199" s="232" t="s">
        <v>253</v>
      </c>
      <c r="M199" s="232" t="s">
        <v>117</v>
      </c>
      <c r="N199" s="232" t="s">
        <v>230</v>
      </c>
      <c r="O199" s="264"/>
    </row>
    <row r="200" spans="1:15" s="174" customFormat="1" x14ac:dyDescent="0.25">
      <c r="A200" s="175" t="str">
        <f>'Zakładka nr 1 - dane'!B8</f>
        <v>Szkoła Podstawowa im. Jana Brzechwy w Rogowie</v>
      </c>
      <c r="B200" s="196"/>
      <c r="C200" s="175"/>
      <c r="D200" s="175"/>
      <c r="E200" s="175"/>
      <c r="F200" s="175"/>
      <c r="G200" s="175"/>
      <c r="H200" s="175"/>
      <c r="I200" s="175"/>
      <c r="J200" s="175"/>
      <c r="K200" s="175"/>
      <c r="L200" s="175"/>
      <c r="M200" s="175"/>
      <c r="N200" s="175"/>
      <c r="O200" s="200"/>
    </row>
    <row r="201" spans="1:15" s="174" customFormat="1" ht="13.5" customHeight="1" x14ac:dyDescent="0.25">
      <c r="A201" s="259" t="s">
        <v>5</v>
      </c>
      <c r="B201" s="259" t="s">
        <v>523</v>
      </c>
      <c r="C201" s="259" t="s">
        <v>524</v>
      </c>
      <c r="D201" s="258" t="s">
        <v>91</v>
      </c>
      <c r="E201" s="259"/>
      <c r="F201" s="265">
        <v>1562</v>
      </c>
      <c r="G201" s="266" t="s">
        <v>125</v>
      </c>
      <c r="H201" s="263"/>
      <c r="I201" s="267" t="s">
        <v>92</v>
      </c>
      <c r="J201" s="268"/>
      <c r="K201" s="229"/>
      <c r="L201" s="230"/>
      <c r="M201" s="230"/>
      <c r="N201" s="231"/>
      <c r="O201" s="264">
        <v>5779400</v>
      </c>
    </row>
    <row r="202" spans="1:15" s="174" customFormat="1" x14ac:dyDescent="0.25">
      <c r="A202" s="259"/>
      <c r="B202" s="259"/>
      <c r="C202" s="259"/>
      <c r="D202" s="258"/>
      <c r="E202" s="259"/>
      <c r="F202" s="265"/>
      <c r="G202" s="266"/>
      <c r="H202" s="263"/>
      <c r="I202" s="267"/>
      <c r="J202" s="268" t="s">
        <v>251</v>
      </c>
      <c r="K202" s="176" t="s">
        <v>254</v>
      </c>
      <c r="L202" s="232" t="s">
        <v>253</v>
      </c>
      <c r="M202" s="232" t="s">
        <v>255</v>
      </c>
      <c r="N202" s="232" t="s">
        <v>230</v>
      </c>
      <c r="O202" s="264"/>
    </row>
    <row r="203" spans="1:15" x14ac:dyDescent="0.2">
      <c r="A203" s="270" t="s">
        <v>88</v>
      </c>
      <c r="B203" s="270"/>
      <c r="C203" s="270"/>
      <c r="D203" s="270"/>
      <c r="E203" s="270"/>
      <c r="F203" s="270"/>
      <c r="G203" s="177"/>
      <c r="H203" s="177"/>
      <c r="I203" s="177"/>
      <c r="J203" s="177"/>
      <c r="K203" s="177"/>
      <c r="L203" s="177"/>
      <c r="M203" s="177"/>
      <c r="N203" s="177"/>
      <c r="O203" s="201">
        <f>O195+O201+O198+O191+SUM(O3:O189)</f>
        <v>62888013.439999998</v>
      </c>
    </row>
    <row r="205" spans="1:15" x14ac:dyDescent="0.2">
      <c r="O205" s="202"/>
    </row>
    <row r="432" spans="87:87" x14ac:dyDescent="0.2">
      <c r="CI432" s="255"/>
    </row>
  </sheetData>
  <autoFilter ref="O1:O203"/>
  <mergeCells count="853">
    <mergeCell ref="J164:J165"/>
    <mergeCell ref="J166:J167"/>
    <mergeCell ref="J170:J171"/>
    <mergeCell ref="J172:J173"/>
    <mergeCell ref="J174:J175"/>
    <mergeCell ref="H170:H171"/>
    <mergeCell ref="H180:H181"/>
    <mergeCell ref="I180:I181"/>
    <mergeCell ref="J178:J179"/>
    <mergeCell ref="J180:J181"/>
    <mergeCell ref="H172:H173"/>
    <mergeCell ref="H174:H175"/>
    <mergeCell ref="H176:H177"/>
    <mergeCell ref="H178:H179"/>
    <mergeCell ref="I170:I171"/>
    <mergeCell ref="I172:I173"/>
    <mergeCell ref="I174:I175"/>
    <mergeCell ref="I176:I177"/>
    <mergeCell ref="I178:I179"/>
    <mergeCell ref="G182:G183"/>
    <mergeCell ref="G184:G185"/>
    <mergeCell ref="G186:G187"/>
    <mergeCell ref="G188:G189"/>
    <mergeCell ref="G174:G175"/>
    <mergeCell ref="G176:G177"/>
    <mergeCell ref="G178:G179"/>
    <mergeCell ref="G180:G181"/>
    <mergeCell ref="D170:D171"/>
    <mergeCell ref="D172:D173"/>
    <mergeCell ref="D174:D175"/>
    <mergeCell ref="D151:D152"/>
    <mergeCell ref="D155:D156"/>
    <mergeCell ref="D153:D154"/>
    <mergeCell ref="D158:D159"/>
    <mergeCell ref="D160:D161"/>
    <mergeCell ref="B95:B96"/>
    <mergeCell ref="F158:F159"/>
    <mergeCell ref="G91:G92"/>
    <mergeCell ref="G93:G94"/>
    <mergeCell ref="G95:G96"/>
    <mergeCell ref="B97:B98"/>
    <mergeCell ref="B99:B100"/>
    <mergeCell ref="B101:B102"/>
    <mergeCell ref="C155:C156"/>
    <mergeCell ref="B155:B156"/>
    <mergeCell ref="B103:B104"/>
    <mergeCell ref="B105:B106"/>
    <mergeCell ref="B119:B120"/>
    <mergeCell ref="B121:B122"/>
    <mergeCell ref="B25:B26"/>
    <mergeCell ref="B23:B24"/>
    <mergeCell ref="B67:B68"/>
    <mergeCell ref="B21:B22"/>
    <mergeCell ref="B29:B30"/>
    <mergeCell ref="B27:B28"/>
    <mergeCell ref="B33:B34"/>
    <mergeCell ref="B31:B32"/>
    <mergeCell ref="B39:B40"/>
    <mergeCell ref="B37:B38"/>
    <mergeCell ref="B61:B62"/>
    <mergeCell ref="B59:B60"/>
    <mergeCell ref="B57:B58"/>
    <mergeCell ref="B55:B56"/>
    <mergeCell ref="B53:B54"/>
    <mergeCell ref="B51:B52"/>
    <mergeCell ref="B49:B50"/>
    <mergeCell ref="B47:B48"/>
    <mergeCell ref="B45:B46"/>
    <mergeCell ref="B43:B44"/>
    <mergeCell ref="B63:B64"/>
    <mergeCell ref="B71:B72"/>
    <mergeCell ref="O166:O167"/>
    <mergeCell ref="O168:O169"/>
    <mergeCell ref="O170:O171"/>
    <mergeCell ref="O172:O173"/>
    <mergeCell ref="O174:O175"/>
    <mergeCell ref="O176:O177"/>
    <mergeCell ref="O178:O179"/>
    <mergeCell ref="O180:O181"/>
    <mergeCell ref="O182:O183"/>
    <mergeCell ref="O184:O185"/>
    <mergeCell ref="O186:O187"/>
    <mergeCell ref="O188:O189"/>
    <mergeCell ref="F174:F175"/>
    <mergeCell ref="F176:F177"/>
    <mergeCell ref="F178:F179"/>
    <mergeCell ref="F180:F181"/>
    <mergeCell ref="F182:F183"/>
    <mergeCell ref="F188:F189"/>
    <mergeCell ref="F186:F187"/>
    <mergeCell ref="F184:F185"/>
    <mergeCell ref="H188:H189"/>
    <mergeCell ref="I188:I189"/>
    <mergeCell ref="J188:J189"/>
    <mergeCell ref="H186:H187"/>
    <mergeCell ref="I186:I187"/>
    <mergeCell ref="J186:J187"/>
    <mergeCell ref="H184:H185"/>
    <mergeCell ref="I184:I185"/>
    <mergeCell ref="J184:J185"/>
    <mergeCell ref="H182:H183"/>
    <mergeCell ref="I182:I183"/>
    <mergeCell ref="J182:J183"/>
    <mergeCell ref="J176:J177"/>
    <mergeCell ref="C188:C189"/>
    <mergeCell ref="D188:D189"/>
    <mergeCell ref="D184:D185"/>
    <mergeCell ref="E182:E183"/>
    <mergeCell ref="E180:E181"/>
    <mergeCell ref="E178:E179"/>
    <mergeCell ref="E174:E175"/>
    <mergeCell ref="E176:E177"/>
    <mergeCell ref="E184:E185"/>
    <mergeCell ref="E186:E187"/>
    <mergeCell ref="E188:E189"/>
    <mergeCell ref="D186:D187"/>
    <mergeCell ref="C186:C187"/>
    <mergeCell ref="A151:A152"/>
    <mergeCell ref="A174:A175"/>
    <mergeCell ref="A176:A177"/>
    <mergeCell ref="A178:A179"/>
    <mergeCell ref="A180:A181"/>
    <mergeCell ref="A182:A183"/>
    <mergeCell ref="A184:A185"/>
    <mergeCell ref="B184:B185"/>
    <mergeCell ref="B176:B177"/>
    <mergeCell ref="B182:B183"/>
    <mergeCell ref="A153:A154"/>
    <mergeCell ref="B174:B175"/>
    <mergeCell ref="B178:B179"/>
    <mergeCell ref="B180:B181"/>
    <mergeCell ref="B160:B161"/>
    <mergeCell ref="B158:B159"/>
    <mergeCell ref="B153:B154"/>
    <mergeCell ref="B151:B152"/>
    <mergeCell ref="B172:B173"/>
    <mergeCell ref="E155:E156"/>
    <mergeCell ref="F155:F156"/>
    <mergeCell ref="F153:F154"/>
    <mergeCell ref="F151:F152"/>
    <mergeCell ref="E149:E150"/>
    <mergeCell ref="A172:A173"/>
    <mergeCell ref="B170:B171"/>
    <mergeCell ref="B168:B169"/>
    <mergeCell ref="B166:B167"/>
    <mergeCell ref="B164:B165"/>
    <mergeCell ref="B162:B163"/>
    <mergeCell ref="A164:A165"/>
    <mergeCell ref="A166:A167"/>
    <mergeCell ref="A168:A169"/>
    <mergeCell ref="A170:A171"/>
    <mergeCell ref="F160:F161"/>
    <mergeCell ref="F162:F163"/>
    <mergeCell ref="F164:F165"/>
    <mergeCell ref="F166:F167"/>
    <mergeCell ref="F168:F169"/>
    <mergeCell ref="F170:F171"/>
    <mergeCell ref="F172:F173"/>
    <mergeCell ref="A155:A156"/>
    <mergeCell ref="A162:A163"/>
    <mergeCell ref="G160:G161"/>
    <mergeCell ref="G162:G163"/>
    <mergeCell ref="G164:G165"/>
    <mergeCell ref="G166:G167"/>
    <mergeCell ref="G168:G169"/>
    <mergeCell ref="G170:G171"/>
    <mergeCell ref="G172:G173"/>
    <mergeCell ref="G151:G152"/>
    <mergeCell ref="G153:G154"/>
    <mergeCell ref="G155:G156"/>
    <mergeCell ref="G158:G159"/>
    <mergeCell ref="G97:G98"/>
    <mergeCell ref="C73:C74"/>
    <mergeCell ref="D73:D74"/>
    <mergeCell ref="E73:E74"/>
    <mergeCell ref="E97:E98"/>
    <mergeCell ref="F69:F70"/>
    <mergeCell ref="F71:F72"/>
    <mergeCell ref="G71:G72"/>
    <mergeCell ref="G77:G78"/>
    <mergeCell ref="G79:G80"/>
    <mergeCell ref="D93:D94"/>
    <mergeCell ref="E93:E94"/>
    <mergeCell ref="F39:F40"/>
    <mergeCell ref="F41:F42"/>
    <mergeCell ref="F43:F44"/>
    <mergeCell ref="F45:F46"/>
    <mergeCell ref="F47:F48"/>
    <mergeCell ref="F49:F50"/>
    <mergeCell ref="F51:F52"/>
    <mergeCell ref="F53:F54"/>
    <mergeCell ref="F55:F56"/>
    <mergeCell ref="G3:G4"/>
    <mergeCell ref="G7:G8"/>
    <mergeCell ref="G9:G10"/>
    <mergeCell ref="G11:G12"/>
    <mergeCell ref="G5:G6"/>
    <mergeCell ref="G13:G14"/>
    <mergeCell ref="H3:H4"/>
    <mergeCell ref="H5:H6"/>
    <mergeCell ref="H7:H8"/>
    <mergeCell ref="H9:H10"/>
    <mergeCell ref="H11:H12"/>
    <mergeCell ref="H13:H14"/>
    <mergeCell ref="O195:O196"/>
    <mergeCell ref="J198:J199"/>
    <mergeCell ref="O198:O199"/>
    <mergeCell ref="H119:H120"/>
    <mergeCell ref="I119:I120"/>
    <mergeCell ref="F119:F120"/>
    <mergeCell ref="C119:C120"/>
    <mergeCell ref="D119:D120"/>
    <mergeCell ref="E119:E120"/>
    <mergeCell ref="E158:E159"/>
    <mergeCell ref="E160:E161"/>
    <mergeCell ref="C121:C122"/>
    <mergeCell ref="D121:D122"/>
    <mergeCell ref="E121:E122"/>
    <mergeCell ref="H121:H122"/>
    <mergeCell ref="E153:E154"/>
    <mergeCell ref="E151:E152"/>
    <mergeCell ref="E172:E173"/>
    <mergeCell ref="E170:E171"/>
    <mergeCell ref="E162:E163"/>
    <mergeCell ref="E164:E165"/>
    <mergeCell ref="E166:E167"/>
    <mergeCell ref="G119:G120"/>
    <mergeCell ref="G121:G122"/>
    <mergeCell ref="F9:F10"/>
    <mergeCell ref="F11:F12"/>
    <mergeCell ref="F13:F14"/>
    <mergeCell ref="G15:G16"/>
    <mergeCell ref="G17:G18"/>
    <mergeCell ref="G19:G20"/>
    <mergeCell ref="F15:F16"/>
    <mergeCell ref="I21:I22"/>
    <mergeCell ref="A119:A120"/>
    <mergeCell ref="G33:G34"/>
    <mergeCell ref="G35:G36"/>
    <mergeCell ref="H15:H16"/>
    <mergeCell ref="H17:H18"/>
    <mergeCell ref="H19:H20"/>
    <mergeCell ref="H21:H22"/>
    <mergeCell ref="H23:H24"/>
    <mergeCell ref="H25:H26"/>
    <mergeCell ref="H27:H28"/>
    <mergeCell ref="H29:H30"/>
    <mergeCell ref="H31:H32"/>
    <mergeCell ref="H33:H34"/>
    <mergeCell ref="H35:H36"/>
    <mergeCell ref="G27:G28"/>
    <mergeCell ref="G29:G30"/>
    <mergeCell ref="I19:I20"/>
    <mergeCell ref="I35:I36"/>
    <mergeCell ref="A33:A34"/>
    <mergeCell ref="C33:C34"/>
    <mergeCell ref="D33:D34"/>
    <mergeCell ref="E33:E34"/>
    <mergeCell ref="I33:I34"/>
    <mergeCell ref="I31:I32"/>
    <mergeCell ref="A29:A30"/>
    <mergeCell ref="F19:F20"/>
    <mergeCell ref="F21:F22"/>
    <mergeCell ref="F23:F24"/>
    <mergeCell ref="F25:F26"/>
    <mergeCell ref="F27:F28"/>
    <mergeCell ref="F29:F30"/>
    <mergeCell ref="F31:F32"/>
    <mergeCell ref="G21:G22"/>
    <mergeCell ref="I27:I28"/>
    <mergeCell ref="I25:I26"/>
    <mergeCell ref="G31:G32"/>
    <mergeCell ref="I7:I8"/>
    <mergeCell ref="A11:A12"/>
    <mergeCell ref="B11:B12"/>
    <mergeCell ref="I17:I18"/>
    <mergeCell ref="F37:F38"/>
    <mergeCell ref="I13:I14"/>
    <mergeCell ref="I29:I30"/>
    <mergeCell ref="A158:A159"/>
    <mergeCell ref="A160:A161"/>
    <mergeCell ref="A17:A18"/>
    <mergeCell ref="B17:B18"/>
    <mergeCell ref="C17:C18"/>
    <mergeCell ref="D17:D18"/>
    <mergeCell ref="E17:E18"/>
    <mergeCell ref="A13:A14"/>
    <mergeCell ref="B13:B14"/>
    <mergeCell ref="C13:C14"/>
    <mergeCell ref="D13:D14"/>
    <mergeCell ref="E13:E14"/>
    <mergeCell ref="F17:F18"/>
    <mergeCell ref="I11:I12"/>
    <mergeCell ref="I15:I16"/>
    <mergeCell ref="G23:G24"/>
    <mergeCell ref="G25:G26"/>
    <mergeCell ref="D11:D12"/>
    <mergeCell ref="E11:E12"/>
    <mergeCell ref="A3:A4"/>
    <mergeCell ref="B3:B4"/>
    <mergeCell ref="C3:C4"/>
    <mergeCell ref="C21:C22"/>
    <mergeCell ref="D21:D22"/>
    <mergeCell ref="E21:E22"/>
    <mergeCell ref="A9:A10"/>
    <mergeCell ref="A7:A8"/>
    <mergeCell ref="B7:B8"/>
    <mergeCell ref="C7:C8"/>
    <mergeCell ref="A5:A6"/>
    <mergeCell ref="B5:B6"/>
    <mergeCell ref="C5:C6"/>
    <mergeCell ref="D5:D6"/>
    <mergeCell ref="D3:D4"/>
    <mergeCell ref="E3:E4"/>
    <mergeCell ref="E5:E6"/>
    <mergeCell ref="A19:A20"/>
    <mergeCell ref="B19:B20"/>
    <mergeCell ref="C19:C20"/>
    <mergeCell ref="D19:D20"/>
    <mergeCell ref="E19:E20"/>
    <mergeCell ref="I3:I4"/>
    <mergeCell ref="B9:B10"/>
    <mergeCell ref="C9:C10"/>
    <mergeCell ref="D9:D10"/>
    <mergeCell ref="E9:E10"/>
    <mergeCell ref="A23:A24"/>
    <mergeCell ref="C23:C24"/>
    <mergeCell ref="I23:I24"/>
    <mergeCell ref="F3:F4"/>
    <mergeCell ref="F5:F6"/>
    <mergeCell ref="I9:I10"/>
    <mergeCell ref="I5:I6"/>
    <mergeCell ref="D23:D24"/>
    <mergeCell ref="E23:E24"/>
    <mergeCell ref="A15:A16"/>
    <mergeCell ref="B15:B16"/>
    <mergeCell ref="C15:C16"/>
    <mergeCell ref="D15:D16"/>
    <mergeCell ref="E15:E16"/>
    <mergeCell ref="A21:A22"/>
    <mergeCell ref="D7:D8"/>
    <mergeCell ref="E7:E8"/>
    <mergeCell ref="F7:F8"/>
    <mergeCell ref="C11:C12"/>
    <mergeCell ref="A39:A40"/>
    <mergeCell ref="C39:C40"/>
    <mergeCell ref="C29:C30"/>
    <mergeCell ref="D29:D30"/>
    <mergeCell ref="E29:E30"/>
    <mergeCell ref="F33:F34"/>
    <mergeCell ref="F35:F36"/>
    <mergeCell ref="A27:A28"/>
    <mergeCell ref="A25:A26"/>
    <mergeCell ref="A35:A36"/>
    <mergeCell ref="B35:B36"/>
    <mergeCell ref="C35:C36"/>
    <mergeCell ref="D35:D36"/>
    <mergeCell ref="E35:E36"/>
    <mergeCell ref="C25:C26"/>
    <mergeCell ref="D25:D26"/>
    <mergeCell ref="E25:E26"/>
    <mergeCell ref="C27:C28"/>
    <mergeCell ref="D27:D28"/>
    <mergeCell ref="E27:E28"/>
    <mergeCell ref="A31:A32"/>
    <mergeCell ref="C31:C32"/>
    <mergeCell ref="D31:D32"/>
    <mergeCell ref="E31:E32"/>
    <mergeCell ref="E47:E48"/>
    <mergeCell ref="I47:I48"/>
    <mergeCell ref="G37:G38"/>
    <mergeCell ref="C43:C44"/>
    <mergeCell ref="D43:D44"/>
    <mergeCell ref="E43:E44"/>
    <mergeCell ref="I43:I44"/>
    <mergeCell ref="A41:A42"/>
    <mergeCell ref="B41:B42"/>
    <mergeCell ref="C41:C42"/>
    <mergeCell ref="D41:D42"/>
    <mergeCell ref="E41:E42"/>
    <mergeCell ref="I41:I42"/>
    <mergeCell ref="A37:A38"/>
    <mergeCell ref="C37:C38"/>
    <mergeCell ref="D37:D38"/>
    <mergeCell ref="E37:E38"/>
    <mergeCell ref="I37:I38"/>
    <mergeCell ref="G41:G42"/>
    <mergeCell ref="H39:H40"/>
    <mergeCell ref="H41:H42"/>
    <mergeCell ref="H43:H44"/>
    <mergeCell ref="G39:G40"/>
    <mergeCell ref="G43:G44"/>
    <mergeCell ref="H37:H38"/>
    <mergeCell ref="H45:H46"/>
    <mergeCell ref="H47:H48"/>
    <mergeCell ref="H49:H50"/>
    <mergeCell ref="A45:A46"/>
    <mergeCell ref="C45:C46"/>
    <mergeCell ref="D45:D46"/>
    <mergeCell ref="E45:E46"/>
    <mergeCell ref="I45:I46"/>
    <mergeCell ref="A43:A44"/>
    <mergeCell ref="G45:G46"/>
    <mergeCell ref="G47:G48"/>
    <mergeCell ref="G49:G50"/>
    <mergeCell ref="D39:D40"/>
    <mergeCell ref="E39:E40"/>
    <mergeCell ref="I39:I40"/>
    <mergeCell ref="A49:A50"/>
    <mergeCell ref="C49:C50"/>
    <mergeCell ref="D49:D50"/>
    <mergeCell ref="E49:E50"/>
    <mergeCell ref="I49:I50"/>
    <mergeCell ref="A47:A48"/>
    <mergeCell ref="C47:C48"/>
    <mergeCell ref="D47:D48"/>
    <mergeCell ref="A53:A54"/>
    <mergeCell ref="C53:C54"/>
    <mergeCell ref="D53:D54"/>
    <mergeCell ref="E53:E54"/>
    <mergeCell ref="I53:I54"/>
    <mergeCell ref="H55:H56"/>
    <mergeCell ref="A51:A52"/>
    <mergeCell ref="C51:C52"/>
    <mergeCell ref="D51:D52"/>
    <mergeCell ref="E51:E52"/>
    <mergeCell ref="I51:I52"/>
    <mergeCell ref="H51:H52"/>
    <mergeCell ref="H53:H54"/>
    <mergeCell ref="G51:G52"/>
    <mergeCell ref="G53:G54"/>
    <mergeCell ref="H69:H70"/>
    <mergeCell ref="I69:I70"/>
    <mergeCell ref="I59:I60"/>
    <mergeCell ref="A59:A60"/>
    <mergeCell ref="C59:C60"/>
    <mergeCell ref="D59:D60"/>
    <mergeCell ref="E59:E60"/>
    <mergeCell ref="A57:A58"/>
    <mergeCell ref="C57:C58"/>
    <mergeCell ref="D57:D58"/>
    <mergeCell ref="E57:E58"/>
    <mergeCell ref="I57:I58"/>
    <mergeCell ref="F57:F58"/>
    <mergeCell ref="F59:F60"/>
    <mergeCell ref="H57:H58"/>
    <mergeCell ref="H59:H60"/>
    <mergeCell ref="F61:F62"/>
    <mergeCell ref="F63:F64"/>
    <mergeCell ref="F65:F66"/>
    <mergeCell ref="F67:F68"/>
    <mergeCell ref="H67:H68"/>
    <mergeCell ref="A63:A64"/>
    <mergeCell ref="C63:C64"/>
    <mergeCell ref="D63:D64"/>
    <mergeCell ref="E63:E64"/>
    <mergeCell ref="I63:I64"/>
    <mergeCell ref="H61:H62"/>
    <mergeCell ref="H63:H64"/>
    <mergeCell ref="G55:G56"/>
    <mergeCell ref="G57:G58"/>
    <mergeCell ref="G59:G60"/>
    <mergeCell ref="G61:G62"/>
    <mergeCell ref="G63:G64"/>
    <mergeCell ref="I67:I68"/>
    <mergeCell ref="A55:A56"/>
    <mergeCell ref="C55:C56"/>
    <mergeCell ref="D55:D56"/>
    <mergeCell ref="E55:E56"/>
    <mergeCell ref="I55:I56"/>
    <mergeCell ref="A61:A62"/>
    <mergeCell ref="C61:C62"/>
    <mergeCell ref="D61:D62"/>
    <mergeCell ref="E61:E62"/>
    <mergeCell ref="I61:I62"/>
    <mergeCell ref="G65:G66"/>
    <mergeCell ref="G67:G68"/>
    <mergeCell ref="B65:B66"/>
    <mergeCell ref="A69:A70"/>
    <mergeCell ref="C69:C70"/>
    <mergeCell ref="D69:D70"/>
    <mergeCell ref="E69:E70"/>
    <mergeCell ref="G69:G70"/>
    <mergeCell ref="A67:A68"/>
    <mergeCell ref="C67:C68"/>
    <mergeCell ref="D67:D68"/>
    <mergeCell ref="E67:E68"/>
    <mergeCell ref="B69:B70"/>
    <mergeCell ref="A65:A66"/>
    <mergeCell ref="C65:C66"/>
    <mergeCell ref="D65:D66"/>
    <mergeCell ref="E65:E66"/>
    <mergeCell ref="I65:I66"/>
    <mergeCell ref="H65:H66"/>
    <mergeCell ref="A73:A74"/>
    <mergeCell ref="G75:G76"/>
    <mergeCell ref="H73:H74"/>
    <mergeCell ref="I73:I74"/>
    <mergeCell ref="F73:F74"/>
    <mergeCell ref="G73:G74"/>
    <mergeCell ref="A71:A72"/>
    <mergeCell ref="C71:C72"/>
    <mergeCell ref="D71:D72"/>
    <mergeCell ref="E71:E72"/>
    <mergeCell ref="H71:H72"/>
    <mergeCell ref="I71:I72"/>
    <mergeCell ref="F75:F76"/>
    <mergeCell ref="B73:B74"/>
    <mergeCell ref="B75:B76"/>
    <mergeCell ref="E79:E80"/>
    <mergeCell ref="H79:H80"/>
    <mergeCell ref="I79:I80"/>
    <mergeCell ref="G81:G82"/>
    <mergeCell ref="A75:A76"/>
    <mergeCell ref="C75:C76"/>
    <mergeCell ref="D75:D76"/>
    <mergeCell ref="E75:E76"/>
    <mergeCell ref="H75:H76"/>
    <mergeCell ref="I75:I76"/>
    <mergeCell ref="F77:F78"/>
    <mergeCell ref="B77:B78"/>
    <mergeCell ref="B79:B80"/>
    <mergeCell ref="B81:B82"/>
    <mergeCell ref="A77:A78"/>
    <mergeCell ref="C77:C78"/>
    <mergeCell ref="D77:D78"/>
    <mergeCell ref="E77:E78"/>
    <mergeCell ref="H77:H78"/>
    <mergeCell ref="I77:I78"/>
    <mergeCell ref="A85:A86"/>
    <mergeCell ref="C85:C86"/>
    <mergeCell ref="D85:D86"/>
    <mergeCell ref="E85:E86"/>
    <mergeCell ref="H85:H86"/>
    <mergeCell ref="I85:I86"/>
    <mergeCell ref="F79:F80"/>
    <mergeCell ref="F81:F82"/>
    <mergeCell ref="F83:F84"/>
    <mergeCell ref="F85:F86"/>
    <mergeCell ref="A83:A84"/>
    <mergeCell ref="C83:C84"/>
    <mergeCell ref="D83:D84"/>
    <mergeCell ref="E83:E84"/>
    <mergeCell ref="H83:H84"/>
    <mergeCell ref="I83:I84"/>
    <mergeCell ref="G83:G84"/>
    <mergeCell ref="G85:G86"/>
    <mergeCell ref="A81:A82"/>
    <mergeCell ref="C81:C82"/>
    <mergeCell ref="I81:I82"/>
    <mergeCell ref="A79:A80"/>
    <mergeCell ref="C79:C80"/>
    <mergeCell ref="D79:D80"/>
    <mergeCell ref="E91:E92"/>
    <mergeCell ref="H91:H92"/>
    <mergeCell ref="D81:D82"/>
    <mergeCell ref="E81:E82"/>
    <mergeCell ref="H81:H82"/>
    <mergeCell ref="B83:B84"/>
    <mergeCell ref="B85:B86"/>
    <mergeCell ref="B87:B88"/>
    <mergeCell ref="B89:B90"/>
    <mergeCell ref="B91:B92"/>
    <mergeCell ref="H93:H94"/>
    <mergeCell ref="I93:I94"/>
    <mergeCell ref="I91:I92"/>
    <mergeCell ref="F87:F88"/>
    <mergeCell ref="F89:F90"/>
    <mergeCell ref="F91:F92"/>
    <mergeCell ref="A89:A90"/>
    <mergeCell ref="C89:C90"/>
    <mergeCell ref="D89:D90"/>
    <mergeCell ref="E89:E90"/>
    <mergeCell ref="H89:H90"/>
    <mergeCell ref="I89:I90"/>
    <mergeCell ref="A87:A88"/>
    <mergeCell ref="C87:C88"/>
    <mergeCell ref="D87:D88"/>
    <mergeCell ref="E87:E88"/>
    <mergeCell ref="H87:H88"/>
    <mergeCell ref="I87:I88"/>
    <mergeCell ref="G87:G88"/>
    <mergeCell ref="G89:G90"/>
    <mergeCell ref="B93:B94"/>
    <mergeCell ref="A91:A92"/>
    <mergeCell ref="C91:C92"/>
    <mergeCell ref="D91:D92"/>
    <mergeCell ref="A99:A100"/>
    <mergeCell ref="C99:C100"/>
    <mergeCell ref="D99:D100"/>
    <mergeCell ref="E99:E100"/>
    <mergeCell ref="H99:H100"/>
    <mergeCell ref="I99:I100"/>
    <mergeCell ref="F93:F94"/>
    <mergeCell ref="F95:F96"/>
    <mergeCell ref="F97:F98"/>
    <mergeCell ref="F99:F100"/>
    <mergeCell ref="G99:G100"/>
    <mergeCell ref="A97:A98"/>
    <mergeCell ref="C97:C98"/>
    <mergeCell ref="D97:D98"/>
    <mergeCell ref="H97:H98"/>
    <mergeCell ref="I97:I98"/>
    <mergeCell ref="A95:A96"/>
    <mergeCell ref="C95:C96"/>
    <mergeCell ref="D95:D96"/>
    <mergeCell ref="E95:E96"/>
    <mergeCell ref="H95:H96"/>
    <mergeCell ref="I95:I96"/>
    <mergeCell ref="A93:A94"/>
    <mergeCell ref="C93:C94"/>
    <mergeCell ref="A105:A106"/>
    <mergeCell ref="C105:C106"/>
    <mergeCell ref="D105:D106"/>
    <mergeCell ref="E105:E106"/>
    <mergeCell ref="H105:H106"/>
    <mergeCell ref="I105:I106"/>
    <mergeCell ref="F101:F102"/>
    <mergeCell ref="F103:F104"/>
    <mergeCell ref="F105:F106"/>
    <mergeCell ref="G101:G102"/>
    <mergeCell ref="G103:G104"/>
    <mergeCell ref="G105:G106"/>
    <mergeCell ref="A103:A104"/>
    <mergeCell ref="C103:C104"/>
    <mergeCell ref="D103:D104"/>
    <mergeCell ref="E103:E104"/>
    <mergeCell ref="H103:H104"/>
    <mergeCell ref="I103:I104"/>
    <mergeCell ref="A101:A102"/>
    <mergeCell ref="C101:C102"/>
    <mergeCell ref="D101:D102"/>
    <mergeCell ref="E101:E102"/>
    <mergeCell ref="H101:H102"/>
    <mergeCell ref="I101:I102"/>
    <mergeCell ref="A109:A110"/>
    <mergeCell ref="C109:C110"/>
    <mergeCell ref="D109:D110"/>
    <mergeCell ref="E109:E110"/>
    <mergeCell ref="H109:H110"/>
    <mergeCell ref="I109:I110"/>
    <mergeCell ref="A107:A108"/>
    <mergeCell ref="C107:C108"/>
    <mergeCell ref="D107:D108"/>
    <mergeCell ref="E107:E108"/>
    <mergeCell ref="H107:H108"/>
    <mergeCell ref="I107:I108"/>
    <mergeCell ref="F109:F110"/>
    <mergeCell ref="F107:F108"/>
    <mergeCell ref="G107:G108"/>
    <mergeCell ref="G109:G110"/>
    <mergeCell ref="B107:B108"/>
    <mergeCell ref="B109:B110"/>
    <mergeCell ref="A113:A114"/>
    <mergeCell ref="C113:C114"/>
    <mergeCell ref="D113:D114"/>
    <mergeCell ref="E113:E114"/>
    <mergeCell ref="H113:H114"/>
    <mergeCell ref="I113:I114"/>
    <mergeCell ref="A111:A112"/>
    <mergeCell ref="C111:C112"/>
    <mergeCell ref="D111:D112"/>
    <mergeCell ref="E111:E112"/>
    <mergeCell ref="H111:H112"/>
    <mergeCell ref="I111:I112"/>
    <mergeCell ref="F111:F112"/>
    <mergeCell ref="F113:F114"/>
    <mergeCell ref="G111:G112"/>
    <mergeCell ref="G113:G114"/>
    <mergeCell ref="B111:B112"/>
    <mergeCell ref="B113:B114"/>
    <mergeCell ref="A117:A118"/>
    <mergeCell ref="C117:C118"/>
    <mergeCell ref="D117:D118"/>
    <mergeCell ref="E117:E118"/>
    <mergeCell ref="H117:H118"/>
    <mergeCell ref="I117:I118"/>
    <mergeCell ref="A115:A116"/>
    <mergeCell ref="C115:C116"/>
    <mergeCell ref="D115:D116"/>
    <mergeCell ref="E115:E116"/>
    <mergeCell ref="H115:H116"/>
    <mergeCell ref="I115:I116"/>
    <mergeCell ref="F115:F116"/>
    <mergeCell ref="F117:F118"/>
    <mergeCell ref="G115:G116"/>
    <mergeCell ref="G117:G118"/>
    <mergeCell ref="B115:B116"/>
    <mergeCell ref="B117:B118"/>
    <mergeCell ref="I121:I122"/>
    <mergeCell ref="F121:F122"/>
    <mergeCell ref="I149:I150"/>
    <mergeCell ref="J149:J150"/>
    <mergeCell ref="H149:H150"/>
    <mergeCell ref="A147:A148"/>
    <mergeCell ref="B147:B148"/>
    <mergeCell ref="B149:B150"/>
    <mergeCell ref="C149:C150"/>
    <mergeCell ref="C147:C148"/>
    <mergeCell ref="G147:G148"/>
    <mergeCell ref="G149:G150"/>
    <mergeCell ref="F149:F150"/>
    <mergeCell ref="F147:F148"/>
    <mergeCell ref="E147:E148"/>
    <mergeCell ref="D147:D148"/>
    <mergeCell ref="A149:A150"/>
    <mergeCell ref="H147:H148"/>
    <mergeCell ref="I147:I148"/>
    <mergeCell ref="J147:J148"/>
    <mergeCell ref="A121:A122"/>
    <mergeCell ref="D149:D150"/>
    <mergeCell ref="I153:I154"/>
    <mergeCell ref="J153:J154"/>
    <mergeCell ref="H153:H154"/>
    <mergeCell ref="I151:I152"/>
    <mergeCell ref="H151:H152"/>
    <mergeCell ref="I155:I156"/>
    <mergeCell ref="H155:H156"/>
    <mergeCell ref="J151:J152"/>
    <mergeCell ref="H168:H169"/>
    <mergeCell ref="H158:H159"/>
    <mergeCell ref="H160:H161"/>
    <mergeCell ref="H162:H163"/>
    <mergeCell ref="H164:H165"/>
    <mergeCell ref="H166:H167"/>
    <mergeCell ref="J168:J169"/>
    <mergeCell ref="I158:I159"/>
    <mergeCell ref="I160:I161"/>
    <mergeCell ref="I162:I163"/>
    <mergeCell ref="I164:I165"/>
    <mergeCell ref="I166:I167"/>
    <mergeCell ref="I168:I169"/>
    <mergeCell ref="J158:J159"/>
    <mergeCell ref="J160:J161"/>
    <mergeCell ref="J162:J163"/>
    <mergeCell ref="E168:E169"/>
    <mergeCell ref="D176:D177"/>
    <mergeCell ref="D178:D179"/>
    <mergeCell ref="D180:D181"/>
    <mergeCell ref="D182:D183"/>
    <mergeCell ref="C184:C185"/>
    <mergeCell ref="C182:C183"/>
    <mergeCell ref="D162:D163"/>
    <mergeCell ref="D164:D165"/>
    <mergeCell ref="D166:D167"/>
    <mergeCell ref="D168:D169"/>
    <mergeCell ref="A203:F203"/>
    <mergeCell ref="A201:A202"/>
    <mergeCell ref="B201:B202"/>
    <mergeCell ref="C201:C202"/>
    <mergeCell ref="D201:D202"/>
    <mergeCell ref="E201:E202"/>
    <mergeCell ref="F201:F202"/>
    <mergeCell ref="G201:G202"/>
    <mergeCell ref="H201:H202"/>
    <mergeCell ref="J201:J202"/>
    <mergeCell ref="A195:A196"/>
    <mergeCell ref="B195:B196"/>
    <mergeCell ref="C195:C196"/>
    <mergeCell ref="J195:J196"/>
    <mergeCell ref="G198:G199"/>
    <mergeCell ref="H198:H199"/>
    <mergeCell ref="I198:I199"/>
    <mergeCell ref="I195:I196"/>
    <mergeCell ref="D198:D199"/>
    <mergeCell ref="E198:E199"/>
    <mergeCell ref="F198:F199"/>
    <mergeCell ref="O201:O202"/>
    <mergeCell ref="F195:F196"/>
    <mergeCell ref="G195:G196"/>
    <mergeCell ref="H195:H196"/>
    <mergeCell ref="I201:I202"/>
    <mergeCell ref="A198:A199"/>
    <mergeCell ref="B198:B199"/>
    <mergeCell ref="C198:C199"/>
    <mergeCell ref="O9:O10"/>
    <mergeCell ref="O45:O46"/>
    <mergeCell ref="O43:O44"/>
    <mergeCell ref="O49:O50"/>
    <mergeCell ref="O47:O48"/>
    <mergeCell ref="O53:O54"/>
    <mergeCell ref="O51:O52"/>
    <mergeCell ref="O57:O58"/>
    <mergeCell ref="O55:O56"/>
    <mergeCell ref="O61:O62"/>
    <mergeCell ref="O59:O60"/>
    <mergeCell ref="O65:O66"/>
    <mergeCell ref="O63:O64"/>
    <mergeCell ref="O69:O70"/>
    <mergeCell ref="O67:O68"/>
    <mergeCell ref="O73:O74"/>
    <mergeCell ref="O3:O4"/>
    <mergeCell ref="O15:O16"/>
    <mergeCell ref="O13:O14"/>
    <mergeCell ref="O11:O12"/>
    <mergeCell ref="O33:O34"/>
    <mergeCell ref="O31:O32"/>
    <mergeCell ref="O37:O38"/>
    <mergeCell ref="O35:O36"/>
    <mergeCell ref="O41:O42"/>
    <mergeCell ref="O39:O40"/>
    <mergeCell ref="O7:O8"/>
    <mergeCell ref="O17:O18"/>
    <mergeCell ref="O21:O22"/>
    <mergeCell ref="O19:O20"/>
    <mergeCell ref="O25:O26"/>
    <mergeCell ref="O23:O24"/>
    <mergeCell ref="O29:O30"/>
    <mergeCell ref="O27:O28"/>
    <mergeCell ref="O5:O6"/>
    <mergeCell ref="O71:O72"/>
    <mergeCell ref="O77:O78"/>
    <mergeCell ref="O75:O76"/>
    <mergeCell ref="O81:O82"/>
    <mergeCell ref="O79:O80"/>
    <mergeCell ref="O85:O86"/>
    <mergeCell ref="O83:O84"/>
    <mergeCell ref="O89:O90"/>
    <mergeCell ref="O87:O88"/>
    <mergeCell ref="O93:O94"/>
    <mergeCell ref="O91:O92"/>
    <mergeCell ref="O97:O98"/>
    <mergeCell ref="O95:O96"/>
    <mergeCell ref="O101:O102"/>
    <mergeCell ref="O99:O100"/>
    <mergeCell ref="O105:O106"/>
    <mergeCell ref="O103:O104"/>
    <mergeCell ref="O109:O110"/>
    <mergeCell ref="O107:O108"/>
    <mergeCell ref="O113:O114"/>
    <mergeCell ref="O111:O112"/>
    <mergeCell ref="O117:O118"/>
    <mergeCell ref="O115:O116"/>
    <mergeCell ref="O121:O122"/>
    <mergeCell ref="O119:O120"/>
    <mergeCell ref="A191:O191"/>
    <mergeCell ref="D195:D196"/>
    <mergeCell ref="E195:E196"/>
    <mergeCell ref="O151:O152"/>
    <mergeCell ref="O149:O150"/>
    <mergeCell ref="J155:J156"/>
    <mergeCell ref="O155:O156"/>
    <mergeCell ref="O153:O154"/>
    <mergeCell ref="O147:O148"/>
    <mergeCell ref="O158:O159"/>
    <mergeCell ref="O160:O161"/>
    <mergeCell ref="O162:O163"/>
    <mergeCell ref="O164:O165"/>
    <mergeCell ref="A193:O193"/>
    <mergeCell ref="B186:B187"/>
    <mergeCell ref="A186:A187"/>
    <mergeCell ref="A188:A189"/>
    <mergeCell ref="B188:B189"/>
  </mergeCells>
  <phoneticPr fontId="37" type="noConversion"/>
  <dataValidations count="11">
    <dataValidation type="list" allowBlank="1" showInputMessage="1" showErrorMessage="1" sqref="G195:G196 G191 G198:G202 WVD181:WVD189 IR181:IR189 SN181:SN189 ACJ181:ACJ189 AMF181:AMF189 AWB181:AWB189 BFX181:BFX189 BPT181:BPT189 BZP181:BZP189 CJL181:CJL189 CTH181:CTH189 DDD181:DDD189 DMZ181:DMZ189 DWV181:DWV189 EGR181:EGR189 EQN181:EQN189 FAJ181:FAJ189 FKF181:FKF189 FUB181:FUB189 GDX181:GDX189 GNT181:GNT189 GXP181:GXP189 HHL181:HHL189 HRH181:HRH189 IBD181:IBD189 IKZ181:IKZ189 IUV181:IUV189 JER181:JER189 JON181:JON189 JYJ181:JYJ189 KIF181:KIF189 KSB181:KSB189 LBX181:LBX189 LLT181:LLT189 LVP181:LVP189 MFL181:MFL189 MPH181:MPH189 MZD181:MZD189 NIZ181:NIZ189 NSV181:NSV189 OCR181:OCR189 OMN181:OMN189 OWJ181:OWJ189 PGF181:PGF189 PQB181:PQB189 PZX181:PZX189 QJT181:QJT189 QTP181:QTP189 RDL181:RDL189 RNH181:RNH189 RXD181:RXD189 SGZ181:SGZ189 SQV181:SQV189 TAR181:TAR189 TKN181:TKN189 TUJ181:TUJ189 UEF181:UEF189 UOB181:UOB189 UXX181:UXX189 VHT181:VHT189 VRP181:VRP189 WBL181:WBL189 WLH181:WLH189 G3 G7 G9 G11 G5 G13 G33 G35 G69:G145 G37:G41 G43:G65 G67 G15:G31">
      <formula1>"TAK - A i B, TAK - tylko A, TAK - tylko B, NIE"</formula1>
    </dataValidation>
    <dataValidation type="list" allowBlank="1" showInputMessage="1" showErrorMessage="1" sqref="L201 L195 L198 DDL185:DDL189 CTP185:CTP189 N168 N170 AWJ185:AWJ189 AMN185:AMN189 ACR185:ACR189 SV185:SV189 IZ185:IZ189 N147 CJT185:CJT189 BZX185:BZX189 BQB185:BQB189 BGF185:BGF189 M3 M5 M7 M9 M11 M13 EGZ185:EGZ189 DXD185:DXD189 DNH185:DNH189 M15 M17 M19 M21 M23 M25 M27 M29 M31 M33 M35 M37 M39 M41 M43 M45 M47 M49 M51 M53 M55 M57 M59 M61 M63 M65 M67 M75 M77 M79 M81 M83 M85 M87 M89 M91 M93 M95 M97 M109 M111 M113 M115 M117 M119 M121 M103 M105 M107 M127:M129 M131:M146 GXX185:GXX189 GOB185:GOB189 GEF185:GEF189 FUJ185:FUJ189 FKN185:FKN189 FAR185:FAR189 EQV185:EQV189 M69 M71 M73 M99 M101 N172:N174 WVL185:WVL189 WLP185:WLP189 WBT185:WBT189 VRX185:VRX189 VIB185:VIB189 UYF185:UYF189 UOJ185:UOJ189 UEN185:UEN189 TUR185:TUR189 TKV185:TKV189 TAZ185:TAZ189 SRD185:SRD189 SHH185:SHH189 RXL185:RXL189 RNP185:RNP189 RDT185:RDT189 QTX185:QTX189 QKB185:QKB189 QAF185:QAF189 PQJ185:PQJ189 PGN185:PGN189 OWR185:OWR189 OMV185:OMV189 OCZ185:OCZ189 NTD185:NTD189 NJH185:NJH189 MZL185:MZL189 MPP185:MPP189 MFT185:MFT189 LVX185:LVX189 LMB185:LMB189 LCF185:LCF189 KSJ185:KSJ189 KIN185:KIN189 JYR185:JYR189 JOV185:JOV189 JEZ185:JEZ189 IVD185:IVD189 ILH185:ILH189 IBL185:IBL189 HRP185:HRP189 HHT185:HHT189 N149 N151 N153 N155 N157:N158 N160 N162 N164 N166 N176 N178 N180 N182 N184 N188 N186">
      <formula1>"stalowy, żelbetowy, drewniany"</formula1>
    </dataValidation>
    <dataValidation type="list" allowBlank="1" showInputMessage="1" showErrorMessage="1" sqref="I191 N195 D191 D201 I198 N198 I201 N201 D195 AWL185:AWL189 D103 H149 AMP185:AMP189 ACT185:ACT189 SX185:SX189 JB185:JB189 I113 UOL185:UOL189 I27 D198 UEP185:UEP189 D105 TUT185:TUT189 TKX185:TKX189 I29 TBB185:TBB189 D107 SRF185:SRF189 SHJ185:SHJ189 RXN185:RXN189 RNR185:RNR189 RDV185:RDV189 QTZ185:QTZ189 QKD185:QKD189 QAH185:QAH189 PQL185:PQL189 PGP185:PGP189 OWT185:OWT189 OMX185:OMX189 ODB185:ODB189 NTF185:NTF189 NJJ185:NJJ189 MZN185:MZN189 MPR185:MPR189 MFV185:MFV189 LVZ185:LVZ189 LMD185:LMD189 LCH185:LCH189 KSL185:KSL189 KIP185:KIP189 JYT185:JYT189 JOX185:JOX189 H71:I71 JFB185:JFB189 IVF185:IVF189 H69:I69 H75:I75 ILJ185:ILJ189 IBN185:IBN189 H73:I73 H79:I79 HRR185:HRR189 HHV185:HHV189 H77:I77 H83:I83 GXZ185:GXZ189 GOD185:GOD189 H81:I81 H87:I87 GEH185:GEH189 FUL185:FUL189 H85:I85 H91:I91 FKP185:FKP189 FAT185:FAT189 D121 I93 EQX185:EQX189 EHB185:EHB189 I89 I31 DXF185:DXF189 DNJ185:DNJ189 H97:I97 D97 WVN185:WVN189 WLR185:WLR189 I33 D119 I99 I35 I101 H147:J147 I37 D5 D109 I103 D7 CJV185:CJV189 I105 D9 D111 BZZ185:BZZ189 D11 D113 I107 D13 BQD185:BQD189 I109 D3 D115 D117 I39 BGH185:BGH189 I41 I111 I43 WBV185:WBV189 I45 VRZ185:VRZ189 I47 VID185:VID189 I49 UYH185:UYH189 I51 DDN185:DDN189 I53 CTR185:CTR189 I55 I115 I3 I57 I5 I117 I59 I119 I7 I61 I9 I121 I63 I65 I67 H151 I11 I13 I15 I95 I17 D99 I19 I21 I23 D101 I25 D15 D17 D19 D21 D23 D25 D27 D29 D31 D33 D35 D37 D39 D41 D43 D45 D47 D49 D51 D53 D55 D57 D59 D61 D63 D65 D67 D69 D71 D73 D75 D77 D79 D81 D83 D85 D87 D89 D91 D93 D95 H195:I195">
      <formula1>"TAK, NIE"</formula1>
    </dataValidation>
    <dataValidation type="list" allowBlank="1" showInputMessage="1" showErrorMessage="1" sqref="K198 K201 K195 DDK185:DDK189 CTO185:CTO189 M168 M170 AWI185:AWI189 AMM185:AMM189 ACQ185:ACQ189 SU185:SU189 IY185:IY189 M147 CJS185:CJS189 BZW185:BZW189 BQA185:BQA189 BGE185:BGE189 L3 L5 L7 L9 L11 L13 EGY185:EGY189 DXC185:DXC189 DNG185:DNG189 L15 L17 L19 L21 L23 L25 L27 L29 L31 L33 L35 L37 L39 L41 L43 L45 L47 L49 L51 L53 L55 L57 L59 L61 L63 L65 L67 L75 L77 L79 L81 L83 L85 L87 L89 L91 L93 L95 L97 L109 L111 L113 L115 L117 L119 L121 L103 L105 L107 L127:L129 L131:L146 GXW185:GXW189 GOA185:GOA189 GEE185:GEE189 FUI185:FUI189 FKM185:FKM189 FAQ185:FAQ189 EQU185:EQU189 L69 L71 L73 L99 L101 M172:M174 WVK185:WVK189 WLO185:WLO189 WBS185:WBS189 VRW185:VRW189 VIA185:VIA189 UYE185:UYE189 UOI185:UOI189 UEM185:UEM189 TUQ185:TUQ189 TKU185:TKU189 TAY185:TAY189 SRC185:SRC189 SHG185:SHG189 RXK185:RXK189 RNO185:RNO189 RDS185:RDS189 QTW185:QTW189 QKA185:QKA189 QAE185:QAE189 PQI185:PQI189 PGM185:PGM189 OWQ185:OWQ189 OMU185:OMU189 OCY185:OCY189 NTC185:NTC189 NJG185:NJG189 MZK185:MZK189 MPO185:MPO189 MFS185:MFS189 LVW185:LVW189 LMA185:LMA189 LCE185:LCE189 KSI185:KSI189 KIM185:KIM189 JYQ185:JYQ189 JOU185:JOU189 JEY185:JEY189 IVC185:IVC189 ILG185:ILG189 IBK185:IBK189 HRO185:HRO189 HHS185:HHS189 M149 M151 M153 M155 M157:M158 M160 M162 M164 M166 M176 M178 M180 M182 M184 M188 M186">
      <formula1>"murowana,żelbeton, betonowa, stalowa, drewniana, drewniana - krokwie"</formula1>
    </dataValidation>
    <dataValidation type="list" allowBlank="1" showInputMessage="1" showErrorMessage="1" sqref="DDJ185:DDJ189 CTN185:CTN189 L168 L170 AWH185:AWH189 AML185:AML189 ACP185:ACP189 ST185:ST189 IX185:IX189 L147 CJR185:CJR189 BZV185:BZV189 BPZ185:BPZ189 BGD185:BGD189 K3 K5 K7 K9 K11 K13 EGX185:EGX189 DXB185:DXB189 DNF185:DNF189 K15 K17 K19 K21 K23 K25 K27 K29 K31 K33 K35 K37 K39 K41 K43 K45 K47 K49 K51 K53 K55 K57 K59 K61 K63 K65 K67 K75 K77 K79 K81 K83 K85 K87 K89 K91 K93 K95 K97 K109 K111 K113 K115 K117 K119 K121 K103 K105 K107 K127:K129 K131:K146 GXV185:GXV189 GNZ185:GNZ189 GED185:GED189 FUH185:FUH189 FKL185:FKL189 FAP185:FAP189 EQT185:EQT189 K69 K71 K73 K99 K101 L172:L174 WVJ185:WVJ189 WLN185:WLN189 WBR185:WBR189 VRV185:VRV189 VHZ185:VHZ189 UYD185:UYD189 UOH185:UOH189 UEL185:UEL189 TUP185:TUP189 TKT185:TKT189 TAX185:TAX189 SRB185:SRB189 SHF185:SHF189 RXJ185:RXJ189 RNN185:RNN189 RDR185:RDR189 QTV185:QTV189 QJZ185:QJZ189 QAD185:QAD189 PQH185:PQH189 PGL185:PGL189 OWP185:OWP189 OMT185:OMT189 OCX185:OCX189 NTB185:NTB189 NJF185:NJF189 MZJ185:MZJ189 MPN185:MPN189 MFR185:MFR189 LVV185:LVV189 LLZ185:LLZ189 LCD185:LCD189 KSH185:KSH189 KIL185:KIL189 JYP185:JYP189 JOT185:JOT189 JEX185:JEX189 IVB185:IVB189 ILF185:ILF189 IBJ185:IBJ189 HRN185:HRN189 HHR185:HHR189 L149 L151 L153 L155 L157:L158 L160 L162 L164 L166 L176 L178 L180 L182 L184 L188 L186">
      <formula1>"cegła,murowane, beton, suporex, słupy stalowe z okładziną z blachy, słupy stalowe z okładziną z drewna, słupy stalowe z inną okładziną, słupy drewniane obite deskami, słupy drewniane obite blachą,"</formula1>
    </dataValidation>
    <dataValidation type="list" allowBlank="1" showInputMessage="1" showErrorMessage="1" sqref="M201 M195 M198 N15 N17 N3 N5 N7 N9 N11 N13 N19 N21 N23 N25 N27 N29 N31 N33 N35 N37 N39 N41 N43 N45 N47 N49 N51 N53 N55 N57 N59 N61 N63 N65 N67 N69 N71 N73 N75 N77 N79 N81 N83 N85 N87 N89 N91 N93 N95 N97 N99 N101 N103 N105 N107 N109 N111 N113 N115 N117 N119 N121 CJU185:CJU189 BZY185:BZY189 BQC185:BQC189 BGG185:BGG189 AWK185:AWK189 AMO185:AMO189 ACS185:ACS189 SW185:SW189 JA185:JA189 N127:N129 N131:N146 WVM185:WVM189 WLQ185:WLQ189 WBU185:WBU189 VRY185:VRY189 VIC185:VIC189 UYG185:UYG189 UOK185:UOK189 UEO185:UEO189 TUS185:TUS189 TKW185:TKW189 TBA185:TBA189 SRE185:SRE189 SHI185:SHI189 RXM185:RXM189 RNQ185:RNQ189 RDU185:RDU189 QTY185:QTY189 QKC185:QKC189 QAG185:QAG189 PQK185:PQK189 PGO185:PGO189 OWS185:OWS189 OMW185:OMW189 ODA185:ODA189 NTE185:NTE189 NJI185:NJI189 MZM185:MZM189 MPQ185:MPQ189 MFU185:MFU189 LVY185:LVY189 LMC185:LMC189 LCG185:LCG189 KSK185:KSK189 KIO185:KIO189 JYS185:JYS189 JOW185:JOW189 JFA185:JFA189 IVE185:IVE189 ILI185:ILI189 IBM185:IBM189 HRQ185:HRQ189 HHU185:HHU189 GXY185:GXY189 GOC185:GOC189 GEG185:GEG189 FUK185:FUK189 FKO185:FKO189 FAS185:FAS189 EQW185:EQW189 EHA185:EHA189 DXE185:DXE189 DNI185:DNI189 DDM185:DDM189 CTQ185:CTQ189">
      <formula1>"dachówka, eternit, blacha, papa, gont, słoma"</formula1>
    </dataValidation>
    <dataValidation type="list" allowBlank="1" showInputMessage="1" showErrorMessage="1" sqref="J191 J198 J201 J195 PGK181:PGK189 PQG181:PQG189 K168 RNM181:RNM189 RXI181:RXI189 SHE181:SHE189 SRA181:SRA189 TAW181:TAW189 TKS181:TKS189 QAC181:QAC189 QJY181:QJY189 QTU181:QTU189 RDQ181:RDQ189 J3 J5 J7 J9 J11 J13 OCW181:OCW189 OMS181:OMS189 OWO181:OWO189 J15 J17 J19 J21 J23 J25 J27 J29 J31 J33 J35 J37 J39 J41 J43 J45 J47 J49 J51 J53 J55 J57 J59 J61 J63 J65 J67 J75 J77 J79 J81 J83 J85 J87 J89 J91 J93 J95 J97 J109 J111 J113 J115 J117 J119 J121 J101 J103 J105 J107 J123:J146 LCC181:LCC189 LLY181:LLY189 LVU181:LVU189 MFQ181:MFQ189 MPM181:MPM189 MZI181:MZI189 NJE181:NJE189 NTA181:NTA189 J69 J71 J73 J99 K172:K174 K170 TUO181:TUO189 UEK181:UEK189 WLM181:WLM189 WVI181:WVI189 UOG181:UOG189 UYC181:UYC189 VHY181:VHY189 VRU181:VRU189 WBQ181:WBQ189 K147 IW181:IW189 SS181:SS189 ACO181:ACO189 AMK181:AMK189 AWG181:AWG189 BGC181:BGC189 BPY181:BPY189 BZU181:BZU189 CJQ181:CJQ189 CTM181:CTM189 DDI181:DDI189 DNE181:DNE189 DXA181:DXA189 EGW181:EGW189 EQS181:EQS189 FAO181:FAO189 FKK181:FKK189 FUG181:FUG189 GEC181:GEC189 GNY181:GNY189 GXU181:GXU189 HHQ181:HHQ189 HRM181:HRM189 IBI181:IBI189 ILE181:ILE189 IVA181:IVA189 JEW181:JEW189 JOS181:JOS189 JYO181:JYO189 KIK181:KIK189 KSG181:KSG189 K149 K151 K153 K155 K157:K158 K160 K162 K164 K166 K176 K178 K180 K182 K184 K188">
      <formula1>"sieć miejska, własna kotłownia"</formula1>
    </dataValidation>
    <dataValidation type="list" allowBlank="1" showErrorMessage="1" sqref="K191">
      <formula1>"murowana,żelbeton, betonowa, stalowa, drewniana, drewniana - krokwie"</formula1>
      <formula2>0</formula2>
    </dataValidation>
    <dataValidation type="list" allowBlank="1" showErrorMessage="1" sqref="M191">
      <formula1>"dachówka, eternit, blacha, papa, gont, słoma"</formula1>
      <formula2>0</formula2>
    </dataValidation>
    <dataValidation type="list" allowBlank="1" showInputMessage="1" showErrorMessage="1" sqref="WVO181:WVO184 WLS181:WLS184 WBW181:WBW184 VSA181:VSA184 VIE181:VIE184 UYI181:UYI184 UOM181:UOM184 UEQ181:UEQ184 TUU181:TUU184 TKY181:TKY184 TBC181:TBC184 SRG181:SRG184 SHK181:SHK184 RXO181:RXO184 RNS181:RNS184 RDW181:RDW184 QUA181:QUA184 QKE181:QKE184 QAI181:QAI184 PQM181:PQM184 PGQ181:PGQ184 OWU181:OWU184 OMY181:OMY184 ODC181:ODC184 NTG181:NTG184 NJK181:NJK184 MZO181:MZO184 MPS181:MPS184 MFW181:MFW184 LWA181:LWA184 LME181:LME184 LCI181:LCI184 KSM181:KSM184 KIQ181:KIQ184 JYU181:JYU184 JOY181:JOY184 JFC181:JFC184 IVG181:IVG184 ILK181:ILK184 IBO181:IBO184 HRS181:HRS184 HHW181:HHW184 GYA181:GYA184 GOE181:GOE184 GEI181:GEI184 FUM181:FUM184 FKQ181:FKQ184 FAU181:FAU184 EQY181:EQY184 EHC181:EHC184 DXG181:DXG184 DNK181:DNK184 DDO181:DDO184 CTS181:CTS184 CJW181:CJW184 CAA181:CAA184 BQE181:BQE184 BGI181:BGI184 AWM181:AWM184 AMQ181:AMQ184 ACU181:ACU184 SY181:SY184 JC181:JC184">
      <formula1>"pianka poliuretanowa, styropian, wełna mineralna"</formula1>
    </dataValidation>
    <dataValidation type="list" allowBlank="1" showInputMessage="1" showErrorMessage="1" sqref="IP181:IP189 SL181:SL189 ACH181:ACH189 AMD181:AMD189 AVZ181:AVZ189 BFV181:BFV189 BPR181:BPR189 BZN181:BZN189 CJJ181:CJJ189 CTF181:CTF189 DDB181:DDB189 DMX181:DMX189 DWT181:DWT189 EGP181:EGP189 EQL181:EQL189 FAH181:FAH189 FKD181:FKD189 FTZ181:FTZ189 GDV181:GDV189 GNR181:GNR189 GXN181:GXN189 HHJ181:HHJ189 HRF181:HRF189 IBB181:IBB189 IKX181:IKX189 IUT181:IUT189 JEP181:JEP189 JOL181:JOL189 JYH181:JYH189 KID181:KID189 KRZ181:KRZ189 LBV181:LBV189 LLR181:LLR189 LVN181:LVN189 MFJ181:MFJ189 MPF181:MPF189 MZB181:MZB189 NIX181:NIX189 NST181:NST189 OCP181:OCP189 OML181:OML189 OWH181:OWH189 PGD181:PGD189 PPZ181:PPZ189 PZV181:PZV189 QJR181:QJR189 QTN181:QTN189 RDJ181:RDJ189 RNF181:RNF189 RXB181:RXB189 SGX181:SGX189 SQT181:SQT189 TAP181:TAP189 TKL181:TKL189 TUH181:TUH189 UED181:UED189 UNZ181:UNZ189 UXV181:UXV189 VHR181:VHR189 VRN181:VRN189 WBJ181:WBJ189 WLF181:WLF189 WVB181:WVB189">
      <formula1>"KB, inna"</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86"/>
  <sheetViews>
    <sheetView topLeftCell="A70" zoomScale="80" zoomScaleNormal="80" workbookViewId="0">
      <selection activeCell="B958" sqref="B958:B966"/>
    </sheetView>
  </sheetViews>
  <sheetFormatPr defaultRowHeight="13.2" x14ac:dyDescent="0.25"/>
  <cols>
    <col min="1" max="1" width="12.109375" customWidth="1"/>
    <col min="2" max="2" width="16.5546875" customWidth="1"/>
    <col min="3" max="3" width="28.33203125" style="1" customWidth="1"/>
    <col min="4" max="4" width="32" customWidth="1"/>
    <col min="5" max="5" width="28.88671875" bestFit="1" customWidth="1"/>
    <col min="6" max="6" width="21.44140625" customWidth="1"/>
    <col min="8" max="13" width="28.109375" customWidth="1"/>
  </cols>
  <sheetData>
    <row r="1" spans="1:6" ht="22.8" x14ac:dyDescent="0.25">
      <c r="A1" s="10" t="s">
        <v>14</v>
      </c>
      <c r="B1" s="10" t="s">
        <v>62</v>
      </c>
      <c r="C1" s="301" t="s">
        <v>37</v>
      </c>
      <c r="D1" s="301"/>
      <c r="E1" s="301" t="s">
        <v>38</v>
      </c>
      <c r="F1" s="301"/>
    </row>
    <row r="2" spans="1:6" ht="13.8" thickBot="1" x14ac:dyDescent="0.3">
      <c r="A2" s="295" t="str">
        <f>'Zakładka nr 1 - dane'!B3</f>
        <v>Urząd Gminy Białogard</v>
      </c>
      <c r="B2" s="296"/>
      <c r="C2" s="296"/>
      <c r="D2" s="296"/>
      <c r="E2" s="296"/>
      <c r="F2" s="297"/>
    </row>
    <row r="3" spans="1:6" s="6" customFormat="1" ht="48.6" thickBot="1" x14ac:dyDescent="0.3">
      <c r="A3" s="285" t="str">
        <f>'Zakładka nr 2a - budynki'!A3:A4</f>
        <v>1.</v>
      </c>
      <c r="B3" s="285" t="str">
        <f>'Zakładka nr 2a - budynki'!B3:B4</f>
        <v>Budynek administracji, Urząd Gminy Białogard</v>
      </c>
      <c r="C3" s="7" t="s">
        <v>818</v>
      </c>
      <c r="D3" s="8" t="s">
        <v>91</v>
      </c>
      <c r="E3" s="9" t="s">
        <v>819</v>
      </c>
      <c r="F3" s="8" t="s">
        <v>91</v>
      </c>
    </row>
    <row r="4" spans="1:6" s="6" customFormat="1" ht="36.6" thickBot="1" x14ac:dyDescent="0.3">
      <c r="A4" s="285"/>
      <c r="B4" s="285"/>
      <c r="C4" s="7" t="s">
        <v>820</v>
      </c>
      <c r="D4" s="8" t="s">
        <v>114</v>
      </c>
      <c r="E4" s="9" t="s">
        <v>98</v>
      </c>
      <c r="F4" s="8" t="s">
        <v>92</v>
      </c>
    </row>
    <row r="5" spans="1:6" s="6" customFormat="1" ht="36.6" thickBot="1" x14ac:dyDescent="0.3">
      <c r="A5" s="285"/>
      <c r="B5" s="285"/>
      <c r="C5" s="7" t="s">
        <v>821</v>
      </c>
      <c r="D5" s="8" t="s">
        <v>114</v>
      </c>
      <c r="E5" s="9" t="s">
        <v>822</v>
      </c>
      <c r="F5" s="8" t="s">
        <v>91</v>
      </c>
    </row>
    <row r="6" spans="1:6" s="6" customFormat="1" ht="36.6" thickBot="1" x14ac:dyDescent="0.3">
      <c r="A6" s="285"/>
      <c r="B6" s="285"/>
      <c r="C6" s="7" t="s">
        <v>100</v>
      </c>
      <c r="D6" s="8" t="s">
        <v>91</v>
      </c>
      <c r="E6" s="9" t="s">
        <v>101</v>
      </c>
      <c r="F6" s="8" t="s">
        <v>92</v>
      </c>
    </row>
    <row r="7" spans="1:6" s="6" customFormat="1" ht="36.6" thickBot="1" x14ac:dyDescent="0.3">
      <c r="A7" s="285"/>
      <c r="B7" s="285"/>
      <c r="C7" s="7" t="s">
        <v>102</v>
      </c>
      <c r="D7" s="8" t="s">
        <v>91</v>
      </c>
      <c r="E7" s="9" t="s">
        <v>103</v>
      </c>
      <c r="F7" s="8" t="s">
        <v>123</v>
      </c>
    </row>
    <row r="8" spans="1:6" s="6" customFormat="1" ht="24.6" thickBot="1" x14ac:dyDescent="0.3">
      <c r="A8" s="285"/>
      <c r="B8" s="285"/>
      <c r="C8" s="7" t="s">
        <v>104</v>
      </c>
      <c r="D8" s="8" t="s">
        <v>91</v>
      </c>
      <c r="E8" s="9" t="s">
        <v>105</v>
      </c>
      <c r="F8" s="8" t="s">
        <v>329</v>
      </c>
    </row>
    <row r="9" spans="1:6" s="6" customFormat="1" ht="24.6" thickBot="1" x14ac:dyDescent="0.3">
      <c r="A9" s="285"/>
      <c r="B9" s="285"/>
      <c r="C9" s="195" t="s">
        <v>106</v>
      </c>
      <c r="D9" s="8" t="s">
        <v>114</v>
      </c>
      <c r="E9" s="9" t="s">
        <v>107</v>
      </c>
      <c r="F9" s="8" t="s">
        <v>329</v>
      </c>
    </row>
    <row r="10" spans="1:6" s="6" customFormat="1" ht="24.6" thickBot="1" x14ac:dyDescent="0.3">
      <c r="A10" s="285"/>
      <c r="B10" s="285"/>
      <c r="C10" s="289" t="s">
        <v>108</v>
      </c>
      <c r="D10" s="290" t="s">
        <v>823</v>
      </c>
      <c r="E10" s="9" t="s">
        <v>109</v>
      </c>
      <c r="F10" s="8" t="s">
        <v>329</v>
      </c>
    </row>
    <row r="11" spans="1:6" s="6" customFormat="1" ht="24.6" thickBot="1" x14ac:dyDescent="0.3">
      <c r="A11" s="285"/>
      <c r="B11" s="285"/>
      <c r="C11" s="289"/>
      <c r="D11" s="290"/>
      <c r="E11" s="9" t="s">
        <v>110</v>
      </c>
      <c r="F11" s="8" t="s">
        <v>92</v>
      </c>
    </row>
    <row r="12" spans="1:6" s="6" customFormat="1" ht="36.6" thickBot="1" x14ac:dyDescent="0.3">
      <c r="A12" s="285" t="str">
        <f>'Zakładka nr 2a - budynki'!A5</f>
        <v>2.</v>
      </c>
      <c r="B12" s="285" t="str">
        <f>'Zakładka nr 2a - budynki'!B5</f>
        <v>MAGAZYN PRZY UL. WILEŃSKIEJ</v>
      </c>
      <c r="C12" s="7" t="s">
        <v>97</v>
      </c>
      <c r="D12" s="8" t="s">
        <v>92</v>
      </c>
      <c r="E12" s="9" t="s">
        <v>112</v>
      </c>
      <c r="F12" s="8" t="s">
        <v>92</v>
      </c>
    </row>
    <row r="13" spans="1:6" s="6" customFormat="1" ht="36.6" thickBot="1" x14ac:dyDescent="0.3">
      <c r="A13" s="285"/>
      <c r="B13" s="285"/>
      <c r="C13" s="7" t="s">
        <v>113</v>
      </c>
      <c r="D13" s="8" t="s">
        <v>92</v>
      </c>
      <c r="E13" s="9" t="s">
        <v>98</v>
      </c>
      <c r="F13" s="8" t="s">
        <v>92</v>
      </c>
    </row>
    <row r="14" spans="1:6" s="6" customFormat="1" ht="36.6" thickBot="1" x14ac:dyDescent="0.3">
      <c r="A14" s="285"/>
      <c r="B14" s="285"/>
      <c r="C14" s="7" t="s">
        <v>99</v>
      </c>
      <c r="D14" s="8" t="s">
        <v>92</v>
      </c>
      <c r="E14" s="9" t="s">
        <v>111</v>
      </c>
      <c r="F14" s="8" t="s">
        <v>92</v>
      </c>
    </row>
    <row r="15" spans="1:6" s="6" customFormat="1" ht="36.6" thickBot="1" x14ac:dyDescent="0.3">
      <c r="A15" s="285"/>
      <c r="B15" s="285"/>
      <c r="C15" s="7" t="s">
        <v>100</v>
      </c>
      <c r="D15" s="8" t="s">
        <v>92</v>
      </c>
      <c r="E15" s="9" t="s">
        <v>101</v>
      </c>
      <c r="F15" s="8" t="s">
        <v>92</v>
      </c>
    </row>
    <row r="16" spans="1:6" s="6" customFormat="1" ht="36.6" thickBot="1" x14ac:dyDescent="0.3">
      <c r="A16" s="285"/>
      <c r="B16" s="285"/>
      <c r="C16" s="7" t="s">
        <v>102</v>
      </c>
      <c r="D16" s="8" t="s">
        <v>92</v>
      </c>
      <c r="E16" s="9" t="s">
        <v>103</v>
      </c>
      <c r="F16" s="8" t="s">
        <v>92</v>
      </c>
    </row>
    <row r="17" spans="1:6" s="6" customFormat="1" ht="24.6" thickBot="1" x14ac:dyDescent="0.3">
      <c r="A17" s="285"/>
      <c r="B17" s="285"/>
      <c r="C17" s="7" t="s">
        <v>104</v>
      </c>
      <c r="D17" s="8" t="s">
        <v>92</v>
      </c>
      <c r="E17" s="9" t="s">
        <v>105</v>
      </c>
      <c r="F17" s="8" t="s">
        <v>92</v>
      </c>
    </row>
    <row r="18" spans="1:6" s="6" customFormat="1" ht="24.6" thickBot="1" x14ac:dyDescent="0.3">
      <c r="A18" s="285"/>
      <c r="B18" s="285"/>
      <c r="C18" s="195" t="s">
        <v>106</v>
      </c>
      <c r="D18" s="8" t="s">
        <v>92</v>
      </c>
      <c r="E18" s="9" t="s">
        <v>107</v>
      </c>
      <c r="F18" s="8" t="s">
        <v>92</v>
      </c>
    </row>
    <row r="19" spans="1:6" s="6" customFormat="1" ht="24.6" thickBot="1" x14ac:dyDescent="0.3">
      <c r="A19" s="285"/>
      <c r="B19" s="285"/>
      <c r="C19" s="289" t="s">
        <v>108</v>
      </c>
      <c r="D19" s="290" t="s">
        <v>824</v>
      </c>
      <c r="E19" s="9" t="s">
        <v>109</v>
      </c>
      <c r="F19" s="8" t="s">
        <v>92</v>
      </c>
    </row>
    <row r="20" spans="1:6" s="6" customFormat="1" ht="24.6" thickBot="1" x14ac:dyDescent="0.3">
      <c r="A20" s="285"/>
      <c r="B20" s="285"/>
      <c r="C20" s="289"/>
      <c r="D20" s="290"/>
      <c r="E20" s="9" t="s">
        <v>110</v>
      </c>
      <c r="F20" s="8" t="s">
        <v>92</v>
      </c>
    </row>
    <row r="21" spans="1:6" s="6" customFormat="1" ht="36.6" thickBot="1" x14ac:dyDescent="0.3">
      <c r="A21" s="285" t="str">
        <f>'Zakładka nr 2a - budynki'!A7</f>
        <v>3.</v>
      </c>
      <c r="B21" s="285" t="str">
        <f>'Zakładka nr 2a - budynki'!B27</f>
        <v>BUDYNEK GOSPODARCZY NAWINO 3</v>
      </c>
      <c r="C21" s="7" t="s">
        <v>97</v>
      </c>
      <c r="D21" s="8" t="s">
        <v>92</v>
      </c>
      <c r="E21" s="9" t="s">
        <v>825</v>
      </c>
      <c r="F21" s="8" t="s">
        <v>91</v>
      </c>
    </row>
    <row r="22" spans="1:6" s="6" customFormat="1" ht="36.6" thickBot="1" x14ac:dyDescent="0.3">
      <c r="A22" s="285"/>
      <c r="B22" s="285"/>
      <c r="C22" s="7" t="s">
        <v>113</v>
      </c>
      <c r="D22" s="8" t="s">
        <v>92</v>
      </c>
      <c r="E22" s="9" t="s">
        <v>98</v>
      </c>
      <c r="F22" s="8" t="s">
        <v>92</v>
      </c>
    </row>
    <row r="23" spans="1:6" s="6" customFormat="1" ht="36.6" thickBot="1" x14ac:dyDescent="0.3">
      <c r="A23" s="285"/>
      <c r="B23" s="285"/>
      <c r="C23" s="7" t="s">
        <v>821</v>
      </c>
      <c r="D23" s="8" t="s">
        <v>115</v>
      </c>
      <c r="E23" s="9" t="s">
        <v>826</v>
      </c>
      <c r="F23" s="8" t="s">
        <v>91</v>
      </c>
    </row>
    <row r="24" spans="1:6" s="6" customFormat="1" ht="36.6" thickBot="1" x14ac:dyDescent="0.3">
      <c r="A24" s="285"/>
      <c r="B24" s="285"/>
      <c r="C24" s="7" t="s">
        <v>100</v>
      </c>
      <c r="D24" s="8" t="s">
        <v>91</v>
      </c>
      <c r="E24" s="9" t="s">
        <v>827</v>
      </c>
      <c r="F24" s="8" t="s">
        <v>91</v>
      </c>
    </row>
    <row r="25" spans="1:6" s="6" customFormat="1" ht="36.6" thickBot="1" x14ac:dyDescent="0.3">
      <c r="A25" s="285"/>
      <c r="B25" s="285"/>
      <c r="C25" s="7" t="s">
        <v>102</v>
      </c>
      <c r="D25" s="8" t="s">
        <v>91</v>
      </c>
      <c r="E25" s="9" t="s">
        <v>103</v>
      </c>
      <c r="F25" s="8" t="s">
        <v>92</v>
      </c>
    </row>
    <row r="26" spans="1:6" s="6" customFormat="1" ht="24.6" thickBot="1" x14ac:dyDescent="0.3">
      <c r="A26" s="285"/>
      <c r="B26" s="285"/>
      <c r="C26" s="7" t="s">
        <v>104</v>
      </c>
      <c r="D26" s="8" t="s">
        <v>91</v>
      </c>
      <c r="E26" s="9" t="s">
        <v>105</v>
      </c>
      <c r="F26" s="8" t="s">
        <v>92</v>
      </c>
    </row>
    <row r="27" spans="1:6" s="6" customFormat="1" ht="24.6" thickBot="1" x14ac:dyDescent="0.3">
      <c r="A27" s="285"/>
      <c r="B27" s="285"/>
      <c r="C27" s="195" t="s">
        <v>106</v>
      </c>
      <c r="D27" s="8" t="s">
        <v>130</v>
      </c>
      <c r="E27" s="9" t="s">
        <v>107</v>
      </c>
      <c r="F27" s="8" t="s">
        <v>92</v>
      </c>
    </row>
    <row r="28" spans="1:6" s="6" customFormat="1" ht="24.6" thickBot="1" x14ac:dyDescent="0.3">
      <c r="A28" s="285"/>
      <c r="B28" s="285"/>
      <c r="C28" s="289" t="s">
        <v>108</v>
      </c>
      <c r="D28" s="290" t="s">
        <v>824</v>
      </c>
      <c r="E28" s="9" t="s">
        <v>109</v>
      </c>
      <c r="F28" s="8" t="s">
        <v>92</v>
      </c>
    </row>
    <row r="29" spans="1:6" s="6" customFormat="1" ht="24.6" thickBot="1" x14ac:dyDescent="0.3">
      <c r="A29" s="285"/>
      <c r="B29" s="285"/>
      <c r="C29" s="289"/>
      <c r="D29" s="290"/>
      <c r="E29" s="9" t="s">
        <v>110</v>
      </c>
      <c r="F29" s="8" t="s">
        <v>92</v>
      </c>
    </row>
    <row r="30" spans="1:6" s="6" customFormat="1" ht="36.75" customHeight="1" thickBot="1" x14ac:dyDescent="0.3">
      <c r="A30" s="285" t="str">
        <f>'Zakładka nr 2a - budynki'!A9</f>
        <v>4.</v>
      </c>
      <c r="B30" s="285" t="str">
        <f>'Zakładka nr 2a - budynki'!B9</f>
        <v>BUDYNEK BIBLIOTEKI (świetlicy) W STANOMINIE</v>
      </c>
      <c r="C30" s="7" t="s">
        <v>97</v>
      </c>
      <c r="D30" s="8" t="s">
        <v>92</v>
      </c>
      <c r="E30" s="9" t="s">
        <v>828</v>
      </c>
      <c r="F30" s="8" t="s">
        <v>91</v>
      </c>
    </row>
    <row r="31" spans="1:6" s="6" customFormat="1" ht="36.6" thickBot="1" x14ac:dyDescent="0.3">
      <c r="A31" s="285"/>
      <c r="B31" s="285"/>
      <c r="C31" s="7" t="s">
        <v>829</v>
      </c>
      <c r="D31" s="8" t="s">
        <v>114</v>
      </c>
      <c r="E31" s="9" t="s">
        <v>98</v>
      </c>
      <c r="F31" s="8" t="s">
        <v>92</v>
      </c>
    </row>
    <row r="32" spans="1:6" s="6" customFormat="1" ht="36.6" thickBot="1" x14ac:dyDescent="0.3">
      <c r="A32" s="285"/>
      <c r="B32" s="285"/>
      <c r="C32" s="7" t="s">
        <v>821</v>
      </c>
      <c r="D32" s="8" t="s">
        <v>114</v>
      </c>
      <c r="E32" s="9" t="s">
        <v>830</v>
      </c>
      <c r="F32" s="8" t="s">
        <v>91</v>
      </c>
    </row>
    <row r="33" spans="1:6" s="6" customFormat="1" ht="36.6" thickBot="1" x14ac:dyDescent="0.3">
      <c r="A33" s="285"/>
      <c r="B33" s="285"/>
      <c r="C33" s="7" t="s">
        <v>100</v>
      </c>
      <c r="D33" s="8" t="s">
        <v>91</v>
      </c>
      <c r="E33" s="9" t="s">
        <v>101</v>
      </c>
      <c r="F33" s="8" t="s">
        <v>92</v>
      </c>
    </row>
    <row r="34" spans="1:6" s="6" customFormat="1" ht="36.6" thickBot="1" x14ac:dyDescent="0.3">
      <c r="A34" s="285"/>
      <c r="B34" s="285"/>
      <c r="C34" s="7" t="s">
        <v>102</v>
      </c>
      <c r="D34" s="8" t="s">
        <v>91</v>
      </c>
      <c r="E34" s="9" t="s">
        <v>103</v>
      </c>
      <c r="F34" s="8" t="s">
        <v>92</v>
      </c>
    </row>
    <row r="35" spans="1:6" s="6" customFormat="1" ht="24.6" thickBot="1" x14ac:dyDescent="0.3">
      <c r="A35" s="285"/>
      <c r="B35" s="285"/>
      <c r="C35" s="7" t="s">
        <v>104</v>
      </c>
      <c r="D35" s="8" t="s">
        <v>91</v>
      </c>
      <c r="E35" s="9" t="s">
        <v>105</v>
      </c>
      <c r="F35" s="8" t="s">
        <v>92</v>
      </c>
    </row>
    <row r="36" spans="1:6" s="6" customFormat="1" ht="24.6" thickBot="1" x14ac:dyDescent="0.3">
      <c r="A36" s="285"/>
      <c r="B36" s="285"/>
      <c r="C36" s="195" t="s">
        <v>106</v>
      </c>
      <c r="D36" s="8" t="s">
        <v>92</v>
      </c>
      <c r="E36" s="9" t="s">
        <v>107</v>
      </c>
      <c r="F36" s="8" t="s">
        <v>92</v>
      </c>
    </row>
    <row r="37" spans="1:6" s="6" customFormat="1" ht="24.6" thickBot="1" x14ac:dyDescent="0.3">
      <c r="A37" s="285"/>
      <c r="B37" s="285"/>
      <c r="C37" s="289" t="s">
        <v>108</v>
      </c>
      <c r="D37" s="290" t="s">
        <v>824</v>
      </c>
      <c r="E37" s="9" t="s">
        <v>109</v>
      </c>
      <c r="F37" s="8" t="s">
        <v>123</v>
      </c>
    </row>
    <row r="38" spans="1:6" s="6" customFormat="1" ht="24.6" thickBot="1" x14ac:dyDescent="0.3">
      <c r="A38" s="285"/>
      <c r="B38" s="285"/>
      <c r="C38" s="289"/>
      <c r="D38" s="290"/>
      <c r="E38" s="9" t="s">
        <v>110</v>
      </c>
      <c r="F38" s="8" t="s">
        <v>92</v>
      </c>
    </row>
    <row r="39" spans="1:6" s="6" customFormat="1" ht="36.75" customHeight="1" thickBot="1" x14ac:dyDescent="0.3">
      <c r="A39" s="285" t="str">
        <f>'Zakładka nr 2a - budynki'!A11</f>
        <v>5.</v>
      </c>
      <c r="B39" s="285" t="str">
        <f>'Zakładka nr 2a - budynki'!B11</f>
        <v>BUDYNEK GOSPODARCZY BYSZYNO 30 ( 1 pomieszcznie</v>
      </c>
      <c r="C39" s="7" t="s">
        <v>97</v>
      </c>
      <c r="D39" s="8" t="s">
        <v>92</v>
      </c>
      <c r="E39" s="9" t="s">
        <v>112</v>
      </c>
      <c r="F39" s="8" t="s">
        <v>92</v>
      </c>
    </row>
    <row r="40" spans="1:6" s="6" customFormat="1" ht="36.6" thickBot="1" x14ac:dyDescent="0.3">
      <c r="A40" s="285"/>
      <c r="B40" s="285"/>
      <c r="C40" s="7" t="s">
        <v>113</v>
      </c>
      <c r="D40" s="8" t="s">
        <v>92</v>
      </c>
      <c r="E40" s="9" t="s">
        <v>98</v>
      </c>
      <c r="F40" s="8" t="s">
        <v>92</v>
      </c>
    </row>
    <row r="41" spans="1:6" s="6" customFormat="1" ht="36.6" thickBot="1" x14ac:dyDescent="0.3">
      <c r="A41" s="285"/>
      <c r="B41" s="285"/>
      <c r="C41" s="7" t="s">
        <v>99</v>
      </c>
      <c r="D41" s="8" t="s">
        <v>92</v>
      </c>
      <c r="E41" s="9" t="s">
        <v>111</v>
      </c>
      <c r="F41" s="8" t="s">
        <v>92</v>
      </c>
    </row>
    <row r="42" spans="1:6" s="6" customFormat="1" ht="36.6" thickBot="1" x14ac:dyDescent="0.3">
      <c r="A42" s="285"/>
      <c r="B42" s="285"/>
      <c r="C42" s="7" t="s">
        <v>100</v>
      </c>
      <c r="D42" s="8" t="s">
        <v>92</v>
      </c>
      <c r="E42" s="9" t="s">
        <v>101</v>
      </c>
      <c r="F42" s="8" t="s">
        <v>92</v>
      </c>
    </row>
    <row r="43" spans="1:6" s="6" customFormat="1" ht="36.6" thickBot="1" x14ac:dyDescent="0.3">
      <c r="A43" s="285"/>
      <c r="B43" s="285"/>
      <c r="C43" s="7" t="s">
        <v>102</v>
      </c>
      <c r="D43" s="8" t="s">
        <v>92</v>
      </c>
      <c r="E43" s="9" t="s">
        <v>103</v>
      </c>
      <c r="F43" s="8" t="s">
        <v>92</v>
      </c>
    </row>
    <row r="44" spans="1:6" s="6" customFormat="1" ht="24.6" thickBot="1" x14ac:dyDescent="0.3">
      <c r="A44" s="285"/>
      <c r="B44" s="285"/>
      <c r="C44" s="7" t="s">
        <v>104</v>
      </c>
      <c r="D44" s="8" t="s">
        <v>92</v>
      </c>
      <c r="E44" s="9" t="s">
        <v>105</v>
      </c>
      <c r="F44" s="8" t="s">
        <v>92</v>
      </c>
    </row>
    <row r="45" spans="1:6" s="6" customFormat="1" ht="24.6" thickBot="1" x14ac:dyDescent="0.3">
      <c r="A45" s="285"/>
      <c r="B45" s="285"/>
      <c r="C45" s="195" t="s">
        <v>106</v>
      </c>
      <c r="D45" s="8" t="s">
        <v>92</v>
      </c>
      <c r="E45" s="9" t="s">
        <v>107</v>
      </c>
      <c r="F45" s="8" t="s">
        <v>92</v>
      </c>
    </row>
    <row r="46" spans="1:6" s="6" customFormat="1" ht="24.6" thickBot="1" x14ac:dyDescent="0.3">
      <c r="A46" s="285"/>
      <c r="B46" s="285"/>
      <c r="C46" s="289" t="s">
        <v>108</v>
      </c>
      <c r="D46" s="290" t="s">
        <v>824</v>
      </c>
      <c r="E46" s="9" t="s">
        <v>109</v>
      </c>
      <c r="F46" s="8" t="s">
        <v>92</v>
      </c>
    </row>
    <row r="47" spans="1:6" s="6" customFormat="1" ht="24.6" thickBot="1" x14ac:dyDescent="0.3">
      <c r="A47" s="285"/>
      <c r="B47" s="285"/>
      <c r="C47" s="289"/>
      <c r="D47" s="290"/>
      <c r="E47" s="9" t="s">
        <v>110</v>
      </c>
      <c r="F47" s="8" t="s">
        <v>92</v>
      </c>
    </row>
    <row r="48" spans="1:6" s="6" customFormat="1" ht="36.6" thickBot="1" x14ac:dyDescent="0.3">
      <c r="A48" s="285" t="str">
        <f>'Zakładka nr 2a - budynki'!A13</f>
        <v>6.</v>
      </c>
      <c r="B48" s="285" t="str">
        <f>'Zakładka nr 2a - budynki'!B13</f>
        <v>BUDYNEK GOSPODARCZY ROGOWO 4</v>
      </c>
      <c r="C48" s="7" t="s">
        <v>97</v>
      </c>
      <c r="D48" s="8" t="s">
        <v>92</v>
      </c>
      <c r="E48" s="9" t="s">
        <v>112</v>
      </c>
      <c r="F48" s="8" t="s">
        <v>92</v>
      </c>
    </row>
    <row r="49" spans="1:6" s="6" customFormat="1" ht="36.6" thickBot="1" x14ac:dyDescent="0.3">
      <c r="A49" s="285"/>
      <c r="B49" s="285"/>
      <c r="C49" s="7" t="s">
        <v>113</v>
      </c>
      <c r="D49" s="8" t="s">
        <v>92</v>
      </c>
      <c r="E49" s="9" t="s">
        <v>98</v>
      </c>
      <c r="F49" s="8" t="s">
        <v>92</v>
      </c>
    </row>
    <row r="50" spans="1:6" s="6" customFormat="1" ht="36.6" thickBot="1" x14ac:dyDescent="0.3">
      <c r="A50" s="285"/>
      <c r="B50" s="285"/>
      <c r="C50" s="7" t="s">
        <v>99</v>
      </c>
      <c r="D50" s="8" t="s">
        <v>92</v>
      </c>
      <c r="E50" s="9" t="s">
        <v>111</v>
      </c>
      <c r="F50" s="8" t="s">
        <v>92</v>
      </c>
    </row>
    <row r="51" spans="1:6" s="6" customFormat="1" ht="36.6" thickBot="1" x14ac:dyDescent="0.3">
      <c r="A51" s="285"/>
      <c r="B51" s="285"/>
      <c r="C51" s="7" t="s">
        <v>100</v>
      </c>
      <c r="D51" s="8" t="s">
        <v>92</v>
      </c>
      <c r="E51" s="9" t="s">
        <v>101</v>
      </c>
      <c r="F51" s="8" t="s">
        <v>92</v>
      </c>
    </row>
    <row r="52" spans="1:6" s="6" customFormat="1" ht="36.6" thickBot="1" x14ac:dyDescent="0.3">
      <c r="A52" s="285"/>
      <c r="B52" s="285"/>
      <c r="C52" s="7" t="s">
        <v>102</v>
      </c>
      <c r="D52" s="8" t="s">
        <v>92</v>
      </c>
      <c r="E52" s="9" t="s">
        <v>103</v>
      </c>
      <c r="F52" s="8" t="s">
        <v>92</v>
      </c>
    </row>
    <row r="53" spans="1:6" s="6" customFormat="1" ht="24.6" thickBot="1" x14ac:dyDescent="0.3">
      <c r="A53" s="285"/>
      <c r="B53" s="285"/>
      <c r="C53" s="7" t="s">
        <v>104</v>
      </c>
      <c r="D53" s="8" t="s">
        <v>92</v>
      </c>
      <c r="E53" s="9" t="s">
        <v>105</v>
      </c>
      <c r="F53" s="8" t="s">
        <v>92</v>
      </c>
    </row>
    <row r="54" spans="1:6" s="6" customFormat="1" ht="24.6" thickBot="1" x14ac:dyDescent="0.3">
      <c r="A54" s="285"/>
      <c r="B54" s="285"/>
      <c r="C54" s="195" t="s">
        <v>106</v>
      </c>
      <c r="D54" s="8" t="s">
        <v>92</v>
      </c>
      <c r="E54" s="9" t="s">
        <v>107</v>
      </c>
      <c r="F54" s="8" t="s">
        <v>92</v>
      </c>
    </row>
    <row r="55" spans="1:6" s="6" customFormat="1" ht="24.6" thickBot="1" x14ac:dyDescent="0.3">
      <c r="A55" s="285"/>
      <c r="B55" s="285"/>
      <c r="C55" s="289" t="s">
        <v>108</v>
      </c>
      <c r="D55" s="290" t="s">
        <v>824</v>
      </c>
      <c r="E55" s="9" t="s">
        <v>109</v>
      </c>
      <c r="F55" s="8" t="s">
        <v>92</v>
      </c>
    </row>
    <row r="56" spans="1:6" s="6" customFormat="1" ht="24.6" thickBot="1" x14ac:dyDescent="0.3">
      <c r="A56" s="285"/>
      <c r="B56" s="285"/>
      <c r="C56" s="289"/>
      <c r="D56" s="290"/>
      <c r="E56" s="9" t="s">
        <v>110</v>
      </c>
      <c r="F56" s="8" t="s">
        <v>92</v>
      </c>
    </row>
    <row r="57" spans="1:6" s="6" customFormat="1" ht="36.6" thickBot="1" x14ac:dyDescent="0.3">
      <c r="A57" s="285" t="str">
        <f>'Zakładka nr 2a - budynki'!A15</f>
        <v>7.</v>
      </c>
      <c r="B57" s="286" t="str">
        <f>'Zakładka nr 2a - budynki'!B15</f>
        <v>BUDYNEK GOSPODARCZY GÓRY dz.55/2</v>
      </c>
      <c r="C57" s="7" t="s">
        <v>97</v>
      </c>
      <c r="D57" s="8" t="s">
        <v>92</v>
      </c>
      <c r="E57" s="9" t="s">
        <v>112</v>
      </c>
      <c r="F57" s="8" t="s">
        <v>92</v>
      </c>
    </row>
    <row r="58" spans="1:6" s="6" customFormat="1" ht="36.6" thickBot="1" x14ac:dyDescent="0.3">
      <c r="A58" s="285"/>
      <c r="B58" s="287"/>
      <c r="C58" s="7" t="s">
        <v>113</v>
      </c>
      <c r="D58" s="8" t="s">
        <v>92</v>
      </c>
      <c r="E58" s="9" t="s">
        <v>98</v>
      </c>
      <c r="F58" s="8" t="s">
        <v>92</v>
      </c>
    </row>
    <row r="59" spans="1:6" s="6" customFormat="1" ht="36.6" thickBot="1" x14ac:dyDescent="0.3">
      <c r="A59" s="285"/>
      <c r="B59" s="287"/>
      <c r="C59" s="7" t="s">
        <v>99</v>
      </c>
      <c r="D59" s="8" t="s">
        <v>92</v>
      </c>
      <c r="E59" s="9" t="s">
        <v>111</v>
      </c>
      <c r="F59" s="8" t="s">
        <v>92</v>
      </c>
    </row>
    <row r="60" spans="1:6" s="6" customFormat="1" ht="36.6" thickBot="1" x14ac:dyDescent="0.3">
      <c r="A60" s="285"/>
      <c r="B60" s="287"/>
      <c r="C60" s="7" t="s">
        <v>100</v>
      </c>
      <c r="D60" s="8" t="s">
        <v>92</v>
      </c>
      <c r="E60" s="9" t="s">
        <v>101</v>
      </c>
      <c r="F60" s="8" t="s">
        <v>92</v>
      </c>
    </row>
    <row r="61" spans="1:6" s="6" customFormat="1" ht="36.6" thickBot="1" x14ac:dyDescent="0.3">
      <c r="A61" s="285"/>
      <c r="B61" s="287"/>
      <c r="C61" s="7" t="s">
        <v>102</v>
      </c>
      <c r="D61" s="8" t="s">
        <v>92</v>
      </c>
      <c r="E61" s="9" t="s">
        <v>103</v>
      </c>
      <c r="F61" s="8" t="s">
        <v>92</v>
      </c>
    </row>
    <row r="62" spans="1:6" s="6" customFormat="1" ht="24.6" thickBot="1" x14ac:dyDescent="0.3">
      <c r="A62" s="285"/>
      <c r="B62" s="287"/>
      <c r="C62" s="7" t="s">
        <v>104</v>
      </c>
      <c r="D62" s="8" t="s">
        <v>92</v>
      </c>
      <c r="E62" s="9" t="s">
        <v>105</v>
      </c>
      <c r="F62" s="8" t="s">
        <v>92</v>
      </c>
    </row>
    <row r="63" spans="1:6" s="6" customFormat="1" ht="24.6" thickBot="1" x14ac:dyDescent="0.3">
      <c r="A63" s="285"/>
      <c r="B63" s="287"/>
      <c r="C63" s="195" t="s">
        <v>106</v>
      </c>
      <c r="D63" s="8" t="s">
        <v>92</v>
      </c>
      <c r="E63" s="9" t="s">
        <v>107</v>
      </c>
      <c r="F63" s="8" t="s">
        <v>92</v>
      </c>
    </row>
    <row r="64" spans="1:6" s="6" customFormat="1" ht="24.6" thickBot="1" x14ac:dyDescent="0.3">
      <c r="A64" s="285"/>
      <c r="B64" s="287"/>
      <c r="C64" s="289" t="s">
        <v>108</v>
      </c>
      <c r="D64" s="290" t="s">
        <v>824</v>
      </c>
      <c r="E64" s="9" t="s">
        <v>109</v>
      </c>
      <c r="F64" s="8" t="s">
        <v>92</v>
      </c>
    </row>
    <row r="65" spans="1:6" s="6" customFormat="1" ht="24.6" thickBot="1" x14ac:dyDescent="0.3">
      <c r="A65" s="285"/>
      <c r="B65" s="288"/>
      <c r="C65" s="289"/>
      <c r="D65" s="290"/>
      <c r="E65" s="9" t="s">
        <v>110</v>
      </c>
      <c r="F65" s="8" t="s">
        <v>92</v>
      </c>
    </row>
    <row r="66" spans="1:6" s="6" customFormat="1" ht="36.6" thickBot="1" x14ac:dyDescent="0.3">
      <c r="A66" s="285" t="str">
        <f>'Zakładka nr 2a - budynki'!A17</f>
        <v>8.</v>
      </c>
      <c r="B66" s="285" t="str">
        <f>'Zakładka nr 2a - budynki'!B17</f>
        <v>BUDYNEK GOSPODARCZY NAWINO 27, dz.37</v>
      </c>
      <c r="C66" s="7" t="s">
        <v>97</v>
      </c>
      <c r="D66" s="8" t="s">
        <v>92</v>
      </c>
      <c r="E66" s="9" t="s">
        <v>112</v>
      </c>
      <c r="F66" s="8" t="s">
        <v>92</v>
      </c>
    </row>
    <row r="67" spans="1:6" s="6" customFormat="1" ht="36.6" thickBot="1" x14ac:dyDescent="0.3">
      <c r="A67" s="285"/>
      <c r="B67" s="285"/>
      <c r="C67" s="7" t="s">
        <v>113</v>
      </c>
      <c r="D67" s="8" t="s">
        <v>92</v>
      </c>
      <c r="E67" s="9" t="s">
        <v>98</v>
      </c>
      <c r="F67" s="8" t="s">
        <v>92</v>
      </c>
    </row>
    <row r="68" spans="1:6" s="6" customFormat="1" ht="36.6" thickBot="1" x14ac:dyDescent="0.3">
      <c r="A68" s="285"/>
      <c r="B68" s="285"/>
      <c r="C68" s="7" t="s">
        <v>99</v>
      </c>
      <c r="D68" s="8" t="s">
        <v>92</v>
      </c>
      <c r="E68" s="9" t="s">
        <v>111</v>
      </c>
      <c r="F68" s="8" t="s">
        <v>92</v>
      </c>
    </row>
    <row r="69" spans="1:6" s="6" customFormat="1" ht="36.6" thickBot="1" x14ac:dyDescent="0.3">
      <c r="A69" s="285"/>
      <c r="B69" s="285"/>
      <c r="C69" s="7" t="s">
        <v>100</v>
      </c>
      <c r="D69" s="8" t="s">
        <v>92</v>
      </c>
      <c r="E69" s="9" t="s">
        <v>101</v>
      </c>
      <c r="F69" s="8" t="s">
        <v>92</v>
      </c>
    </row>
    <row r="70" spans="1:6" s="6" customFormat="1" ht="36.6" thickBot="1" x14ac:dyDescent="0.3">
      <c r="A70" s="285"/>
      <c r="B70" s="285"/>
      <c r="C70" s="7" t="s">
        <v>102</v>
      </c>
      <c r="D70" s="8" t="s">
        <v>92</v>
      </c>
      <c r="E70" s="9" t="s">
        <v>103</v>
      </c>
      <c r="F70" s="8" t="s">
        <v>92</v>
      </c>
    </row>
    <row r="71" spans="1:6" s="6" customFormat="1" ht="24.6" thickBot="1" x14ac:dyDescent="0.3">
      <c r="A71" s="285"/>
      <c r="B71" s="285"/>
      <c r="C71" s="7" t="s">
        <v>104</v>
      </c>
      <c r="D71" s="8" t="s">
        <v>92</v>
      </c>
      <c r="E71" s="9" t="s">
        <v>105</v>
      </c>
      <c r="F71" s="8" t="s">
        <v>92</v>
      </c>
    </row>
    <row r="72" spans="1:6" s="6" customFormat="1" ht="24.6" thickBot="1" x14ac:dyDescent="0.3">
      <c r="A72" s="285"/>
      <c r="B72" s="285"/>
      <c r="C72" s="195" t="s">
        <v>106</v>
      </c>
      <c r="D72" s="8" t="s">
        <v>92</v>
      </c>
      <c r="E72" s="9" t="s">
        <v>107</v>
      </c>
      <c r="F72" s="8" t="s">
        <v>92</v>
      </c>
    </row>
    <row r="73" spans="1:6" s="6" customFormat="1" ht="24.6" thickBot="1" x14ac:dyDescent="0.3">
      <c r="A73" s="285"/>
      <c r="B73" s="285"/>
      <c r="C73" s="289" t="s">
        <v>108</v>
      </c>
      <c r="D73" s="290" t="s">
        <v>824</v>
      </c>
      <c r="E73" s="9" t="s">
        <v>109</v>
      </c>
      <c r="F73" s="8" t="s">
        <v>92</v>
      </c>
    </row>
    <row r="74" spans="1:6" s="6" customFormat="1" ht="24.6" thickBot="1" x14ac:dyDescent="0.3">
      <c r="A74" s="285"/>
      <c r="B74" s="285"/>
      <c r="C74" s="289"/>
      <c r="D74" s="290"/>
      <c r="E74" s="9" t="s">
        <v>110</v>
      </c>
      <c r="F74" s="8" t="s">
        <v>92</v>
      </c>
    </row>
    <row r="75" spans="1:6" s="6" customFormat="1" ht="36.6" thickBot="1" x14ac:dyDescent="0.3">
      <c r="A75" s="285" t="str">
        <f>'Zakładka nr 2a - budynki'!A19</f>
        <v>9.</v>
      </c>
      <c r="B75" s="285" t="str">
        <f>'Zakładka nr 2a - budynki'!B19</f>
        <v>BUDYNEK GOSPODARCZY PODWILCZE 44/43, dz.144</v>
      </c>
      <c r="C75" s="7" t="s">
        <v>97</v>
      </c>
      <c r="D75" s="8" t="s">
        <v>92</v>
      </c>
      <c r="E75" s="9" t="s">
        <v>112</v>
      </c>
      <c r="F75" s="8" t="s">
        <v>92</v>
      </c>
    </row>
    <row r="76" spans="1:6" s="6" customFormat="1" ht="36.6" thickBot="1" x14ac:dyDescent="0.3">
      <c r="A76" s="285"/>
      <c r="B76" s="285"/>
      <c r="C76" s="7" t="s">
        <v>113</v>
      </c>
      <c r="D76" s="8" t="s">
        <v>92</v>
      </c>
      <c r="E76" s="9" t="s">
        <v>98</v>
      </c>
      <c r="F76" s="8" t="s">
        <v>92</v>
      </c>
    </row>
    <row r="77" spans="1:6" s="6" customFormat="1" ht="36.6" thickBot="1" x14ac:dyDescent="0.3">
      <c r="A77" s="285"/>
      <c r="B77" s="285"/>
      <c r="C77" s="7" t="s">
        <v>99</v>
      </c>
      <c r="D77" s="8" t="s">
        <v>92</v>
      </c>
      <c r="E77" s="9" t="s">
        <v>111</v>
      </c>
      <c r="F77" s="8" t="s">
        <v>92</v>
      </c>
    </row>
    <row r="78" spans="1:6" s="6" customFormat="1" ht="36.6" thickBot="1" x14ac:dyDescent="0.3">
      <c r="A78" s="285"/>
      <c r="B78" s="285"/>
      <c r="C78" s="7" t="s">
        <v>100</v>
      </c>
      <c r="D78" s="8" t="s">
        <v>92</v>
      </c>
      <c r="E78" s="9" t="s">
        <v>101</v>
      </c>
      <c r="F78" s="8" t="s">
        <v>92</v>
      </c>
    </row>
    <row r="79" spans="1:6" s="6" customFormat="1" ht="36.6" thickBot="1" x14ac:dyDescent="0.3">
      <c r="A79" s="285"/>
      <c r="B79" s="285"/>
      <c r="C79" s="7" t="s">
        <v>102</v>
      </c>
      <c r="D79" s="8" t="s">
        <v>92</v>
      </c>
      <c r="E79" s="9" t="s">
        <v>103</v>
      </c>
      <c r="F79" s="8" t="s">
        <v>92</v>
      </c>
    </row>
    <row r="80" spans="1:6" s="6" customFormat="1" ht="24.6" thickBot="1" x14ac:dyDescent="0.3">
      <c r="A80" s="285"/>
      <c r="B80" s="285"/>
      <c r="C80" s="7" t="s">
        <v>104</v>
      </c>
      <c r="D80" s="8" t="s">
        <v>92</v>
      </c>
      <c r="E80" s="9" t="s">
        <v>105</v>
      </c>
      <c r="F80" s="8" t="s">
        <v>92</v>
      </c>
    </row>
    <row r="81" spans="1:6" s="6" customFormat="1" ht="24.6" thickBot="1" x14ac:dyDescent="0.3">
      <c r="A81" s="285"/>
      <c r="B81" s="285"/>
      <c r="C81" s="195" t="s">
        <v>106</v>
      </c>
      <c r="D81" s="8" t="s">
        <v>92</v>
      </c>
      <c r="E81" s="9" t="s">
        <v>107</v>
      </c>
      <c r="F81" s="8" t="s">
        <v>92</v>
      </c>
    </row>
    <row r="82" spans="1:6" s="6" customFormat="1" ht="24.6" thickBot="1" x14ac:dyDescent="0.3">
      <c r="A82" s="285"/>
      <c r="B82" s="285"/>
      <c r="C82" s="289" t="s">
        <v>108</v>
      </c>
      <c r="D82" s="290" t="s">
        <v>824</v>
      </c>
      <c r="E82" s="9" t="s">
        <v>109</v>
      </c>
      <c r="F82" s="8" t="s">
        <v>92</v>
      </c>
    </row>
    <row r="83" spans="1:6" s="6" customFormat="1" ht="24.6" thickBot="1" x14ac:dyDescent="0.3">
      <c r="A83" s="285"/>
      <c r="B83" s="285"/>
      <c r="C83" s="289"/>
      <c r="D83" s="290"/>
      <c r="E83" s="9" t="s">
        <v>110</v>
      </c>
      <c r="F83" s="8" t="s">
        <v>92</v>
      </c>
    </row>
    <row r="84" spans="1:6" s="6" customFormat="1" ht="36.6" thickBot="1" x14ac:dyDescent="0.3">
      <c r="A84" s="285" t="str">
        <f>'Zakładka nr 2a - budynki'!A21</f>
        <v>10.</v>
      </c>
      <c r="B84" s="285" t="str">
        <f>'Zakładka nr 2a - budynki'!B21</f>
        <v>BUDYNEK GOSPODARCZY GÓRY - WARSZTAT   dz.  50/4</v>
      </c>
      <c r="C84" s="7" t="s">
        <v>97</v>
      </c>
      <c r="D84" s="8" t="s">
        <v>92</v>
      </c>
      <c r="E84" s="9" t="s">
        <v>112</v>
      </c>
      <c r="F84" s="8" t="s">
        <v>92</v>
      </c>
    </row>
    <row r="85" spans="1:6" s="6" customFormat="1" ht="36.6" thickBot="1" x14ac:dyDescent="0.3">
      <c r="A85" s="285"/>
      <c r="B85" s="285"/>
      <c r="C85" s="7" t="s">
        <v>113</v>
      </c>
      <c r="D85" s="8" t="s">
        <v>92</v>
      </c>
      <c r="E85" s="9" t="s">
        <v>98</v>
      </c>
      <c r="F85" s="8" t="s">
        <v>92</v>
      </c>
    </row>
    <row r="86" spans="1:6" s="6" customFormat="1" ht="36.6" thickBot="1" x14ac:dyDescent="0.3">
      <c r="A86" s="285"/>
      <c r="B86" s="285"/>
      <c r="C86" s="7" t="s">
        <v>99</v>
      </c>
      <c r="D86" s="8" t="s">
        <v>92</v>
      </c>
      <c r="E86" s="9" t="s">
        <v>111</v>
      </c>
      <c r="F86" s="8" t="s">
        <v>92</v>
      </c>
    </row>
    <row r="87" spans="1:6" s="6" customFormat="1" ht="36.6" thickBot="1" x14ac:dyDescent="0.3">
      <c r="A87" s="285"/>
      <c r="B87" s="285"/>
      <c r="C87" s="7" t="s">
        <v>100</v>
      </c>
      <c r="D87" s="8" t="s">
        <v>92</v>
      </c>
      <c r="E87" s="9" t="s">
        <v>101</v>
      </c>
      <c r="F87" s="8" t="s">
        <v>92</v>
      </c>
    </row>
    <row r="88" spans="1:6" s="6" customFormat="1" ht="36.6" thickBot="1" x14ac:dyDescent="0.3">
      <c r="A88" s="285"/>
      <c r="B88" s="285"/>
      <c r="C88" s="7" t="s">
        <v>102</v>
      </c>
      <c r="D88" s="8" t="s">
        <v>92</v>
      </c>
      <c r="E88" s="9" t="s">
        <v>103</v>
      </c>
      <c r="F88" s="8" t="s">
        <v>92</v>
      </c>
    </row>
    <row r="89" spans="1:6" s="6" customFormat="1" ht="24.6" thickBot="1" x14ac:dyDescent="0.3">
      <c r="A89" s="285"/>
      <c r="B89" s="285"/>
      <c r="C89" s="7" t="s">
        <v>104</v>
      </c>
      <c r="D89" s="8" t="s">
        <v>92</v>
      </c>
      <c r="E89" s="9" t="s">
        <v>105</v>
      </c>
      <c r="F89" s="8" t="s">
        <v>92</v>
      </c>
    </row>
    <row r="90" spans="1:6" s="6" customFormat="1" ht="24.6" thickBot="1" x14ac:dyDescent="0.3">
      <c r="A90" s="285"/>
      <c r="B90" s="285"/>
      <c r="C90" s="195" t="s">
        <v>106</v>
      </c>
      <c r="D90" s="8" t="s">
        <v>92</v>
      </c>
      <c r="E90" s="9" t="s">
        <v>107</v>
      </c>
      <c r="F90" s="8" t="s">
        <v>92</v>
      </c>
    </row>
    <row r="91" spans="1:6" s="6" customFormat="1" ht="24.6" thickBot="1" x14ac:dyDescent="0.3">
      <c r="A91" s="285"/>
      <c r="B91" s="285"/>
      <c r="C91" s="289" t="s">
        <v>108</v>
      </c>
      <c r="D91" s="290" t="s">
        <v>824</v>
      </c>
      <c r="E91" s="9" t="s">
        <v>109</v>
      </c>
      <c r="F91" s="8" t="s">
        <v>92</v>
      </c>
    </row>
    <row r="92" spans="1:6" s="6" customFormat="1" ht="24.6" thickBot="1" x14ac:dyDescent="0.3">
      <c r="A92" s="285"/>
      <c r="B92" s="285"/>
      <c r="C92" s="289"/>
      <c r="D92" s="290"/>
      <c r="E92" s="9" t="s">
        <v>110</v>
      </c>
      <c r="F92" s="8" t="s">
        <v>92</v>
      </c>
    </row>
    <row r="93" spans="1:6" s="6" customFormat="1" ht="36.6" thickBot="1" x14ac:dyDescent="0.3">
      <c r="A93" s="285" t="str">
        <f>'Zakładka nr 2a - budynki'!A23</f>
        <v>11.</v>
      </c>
      <c r="B93" s="285" t="str">
        <f>'Zakładka nr 2a - budynki'!B23</f>
        <v>BUDYNEK GOSPODARCZY ROGOWO 33</v>
      </c>
      <c r="C93" s="7" t="s">
        <v>97</v>
      </c>
      <c r="D93" s="8" t="s">
        <v>92</v>
      </c>
      <c r="E93" s="9" t="s">
        <v>112</v>
      </c>
      <c r="F93" s="8" t="s">
        <v>92</v>
      </c>
    </row>
    <row r="94" spans="1:6" s="6" customFormat="1" ht="36.6" thickBot="1" x14ac:dyDescent="0.3">
      <c r="A94" s="285"/>
      <c r="B94" s="285"/>
      <c r="C94" s="7" t="s">
        <v>113</v>
      </c>
      <c r="D94" s="8" t="s">
        <v>92</v>
      </c>
      <c r="E94" s="9" t="s">
        <v>98</v>
      </c>
      <c r="F94" s="8" t="s">
        <v>92</v>
      </c>
    </row>
    <row r="95" spans="1:6" s="6" customFormat="1" ht="36.6" thickBot="1" x14ac:dyDescent="0.3">
      <c r="A95" s="285"/>
      <c r="B95" s="285"/>
      <c r="C95" s="7" t="s">
        <v>99</v>
      </c>
      <c r="D95" s="8" t="s">
        <v>92</v>
      </c>
      <c r="E95" s="9" t="s">
        <v>111</v>
      </c>
      <c r="F95" s="8" t="s">
        <v>92</v>
      </c>
    </row>
    <row r="96" spans="1:6" s="6" customFormat="1" ht="36.6" thickBot="1" x14ac:dyDescent="0.3">
      <c r="A96" s="285"/>
      <c r="B96" s="285"/>
      <c r="C96" s="7" t="s">
        <v>100</v>
      </c>
      <c r="D96" s="8" t="s">
        <v>92</v>
      </c>
      <c r="E96" s="9" t="s">
        <v>101</v>
      </c>
      <c r="F96" s="8" t="s">
        <v>92</v>
      </c>
    </row>
    <row r="97" spans="1:6" s="6" customFormat="1" ht="36.6" thickBot="1" x14ac:dyDescent="0.3">
      <c r="A97" s="285"/>
      <c r="B97" s="285"/>
      <c r="C97" s="7" t="s">
        <v>102</v>
      </c>
      <c r="D97" s="8" t="s">
        <v>92</v>
      </c>
      <c r="E97" s="9" t="s">
        <v>103</v>
      </c>
      <c r="F97" s="8" t="s">
        <v>92</v>
      </c>
    </row>
    <row r="98" spans="1:6" s="6" customFormat="1" ht="24.6" thickBot="1" x14ac:dyDescent="0.3">
      <c r="A98" s="285"/>
      <c r="B98" s="285"/>
      <c r="C98" s="7" t="s">
        <v>104</v>
      </c>
      <c r="D98" s="8" t="s">
        <v>92</v>
      </c>
      <c r="E98" s="9" t="s">
        <v>105</v>
      </c>
      <c r="F98" s="8" t="s">
        <v>92</v>
      </c>
    </row>
    <row r="99" spans="1:6" s="6" customFormat="1" ht="24.6" thickBot="1" x14ac:dyDescent="0.3">
      <c r="A99" s="285"/>
      <c r="B99" s="285"/>
      <c r="C99" s="195" t="s">
        <v>106</v>
      </c>
      <c r="D99" s="8" t="s">
        <v>92</v>
      </c>
      <c r="E99" s="9" t="s">
        <v>107</v>
      </c>
      <c r="F99" s="8" t="s">
        <v>92</v>
      </c>
    </row>
    <row r="100" spans="1:6" s="6" customFormat="1" ht="24.6" thickBot="1" x14ac:dyDescent="0.3">
      <c r="A100" s="285"/>
      <c r="B100" s="285"/>
      <c r="C100" s="289" t="s">
        <v>108</v>
      </c>
      <c r="D100" s="290" t="s">
        <v>824</v>
      </c>
      <c r="E100" s="9" t="s">
        <v>109</v>
      </c>
      <c r="F100" s="8" t="s">
        <v>92</v>
      </c>
    </row>
    <row r="101" spans="1:6" s="6" customFormat="1" ht="24.6" thickBot="1" x14ac:dyDescent="0.3">
      <c r="A101" s="285"/>
      <c r="B101" s="285"/>
      <c r="C101" s="289"/>
      <c r="D101" s="290"/>
      <c r="E101" s="9" t="s">
        <v>110</v>
      </c>
      <c r="F101" s="8" t="s">
        <v>92</v>
      </c>
    </row>
    <row r="102" spans="1:6" s="6" customFormat="1" ht="36.6" thickBot="1" x14ac:dyDescent="0.3">
      <c r="A102" s="285" t="str">
        <f>'Zakładka nr 2a - budynki'!A25</f>
        <v>12.</v>
      </c>
      <c r="B102" s="285" t="str">
        <f>'Zakładka nr 2a - budynki'!B25</f>
        <v>BUDYNEK GOSPODARCZY BIAŁOGÓRZYNKO 2 (2 pomieszczenia)</v>
      </c>
      <c r="C102" s="7" t="s">
        <v>97</v>
      </c>
      <c r="D102" s="8" t="s">
        <v>92</v>
      </c>
      <c r="E102" s="9" t="s">
        <v>112</v>
      </c>
      <c r="F102" s="8" t="s">
        <v>92</v>
      </c>
    </row>
    <row r="103" spans="1:6" s="6" customFormat="1" ht="36.6" thickBot="1" x14ac:dyDescent="0.3">
      <c r="A103" s="285"/>
      <c r="B103" s="285"/>
      <c r="C103" s="7" t="s">
        <v>113</v>
      </c>
      <c r="D103" s="8" t="s">
        <v>92</v>
      </c>
      <c r="E103" s="9" t="s">
        <v>98</v>
      </c>
      <c r="F103" s="8" t="s">
        <v>92</v>
      </c>
    </row>
    <row r="104" spans="1:6" s="6" customFormat="1" ht="36.6" thickBot="1" x14ac:dyDescent="0.3">
      <c r="A104" s="285"/>
      <c r="B104" s="285"/>
      <c r="C104" s="7" t="s">
        <v>99</v>
      </c>
      <c r="D104" s="8" t="s">
        <v>92</v>
      </c>
      <c r="E104" s="9" t="s">
        <v>111</v>
      </c>
      <c r="F104" s="8" t="s">
        <v>92</v>
      </c>
    </row>
    <row r="105" spans="1:6" s="6" customFormat="1" ht="36.6" thickBot="1" x14ac:dyDescent="0.3">
      <c r="A105" s="285"/>
      <c r="B105" s="285"/>
      <c r="C105" s="7" t="s">
        <v>100</v>
      </c>
      <c r="D105" s="8" t="s">
        <v>92</v>
      </c>
      <c r="E105" s="9" t="s">
        <v>101</v>
      </c>
      <c r="F105" s="8" t="s">
        <v>92</v>
      </c>
    </row>
    <row r="106" spans="1:6" s="6" customFormat="1" ht="36.6" thickBot="1" x14ac:dyDescent="0.3">
      <c r="A106" s="285"/>
      <c r="B106" s="285"/>
      <c r="C106" s="7" t="s">
        <v>102</v>
      </c>
      <c r="D106" s="8" t="s">
        <v>92</v>
      </c>
      <c r="E106" s="9" t="s">
        <v>103</v>
      </c>
      <c r="F106" s="8" t="s">
        <v>92</v>
      </c>
    </row>
    <row r="107" spans="1:6" s="6" customFormat="1" ht="24.6" thickBot="1" x14ac:dyDescent="0.3">
      <c r="A107" s="285"/>
      <c r="B107" s="285"/>
      <c r="C107" s="7" t="s">
        <v>104</v>
      </c>
      <c r="D107" s="8" t="s">
        <v>92</v>
      </c>
      <c r="E107" s="9" t="s">
        <v>105</v>
      </c>
      <c r="F107" s="8" t="s">
        <v>92</v>
      </c>
    </row>
    <row r="108" spans="1:6" s="6" customFormat="1" ht="24.6" thickBot="1" x14ac:dyDescent="0.3">
      <c r="A108" s="285"/>
      <c r="B108" s="285"/>
      <c r="C108" s="195" t="s">
        <v>106</v>
      </c>
      <c r="D108" s="8" t="s">
        <v>92</v>
      </c>
      <c r="E108" s="9" t="s">
        <v>107</v>
      </c>
      <c r="F108" s="8" t="s">
        <v>92</v>
      </c>
    </row>
    <row r="109" spans="1:6" s="6" customFormat="1" ht="24.6" thickBot="1" x14ac:dyDescent="0.3">
      <c r="A109" s="285"/>
      <c r="B109" s="285"/>
      <c r="C109" s="289" t="s">
        <v>108</v>
      </c>
      <c r="D109" s="290" t="s">
        <v>824</v>
      </c>
      <c r="E109" s="9" t="s">
        <v>109</v>
      </c>
      <c r="F109" s="8" t="s">
        <v>92</v>
      </c>
    </row>
    <row r="110" spans="1:6" s="6" customFormat="1" ht="24.6" thickBot="1" x14ac:dyDescent="0.3">
      <c r="A110" s="285"/>
      <c r="B110" s="285"/>
      <c r="C110" s="289"/>
      <c r="D110" s="290"/>
      <c r="E110" s="9" t="s">
        <v>110</v>
      </c>
      <c r="F110" s="8" t="s">
        <v>92</v>
      </c>
    </row>
    <row r="111" spans="1:6" s="6" customFormat="1" ht="36.6" thickBot="1" x14ac:dyDescent="0.3">
      <c r="A111" s="285" t="str">
        <f>'Zakładka nr 2a - budynki'!A27</f>
        <v>13.</v>
      </c>
      <c r="B111" s="285" t="str">
        <f>'Zakładka nr 2a - budynki'!B27</f>
        <v>BUDYNEK GOSPODARCZY NAWINO 3</v>
      </c>
      <c r="C111" s="7" t="s">
        <v>97</v>
      </c>
      <c r="D111" s="8" t="s">
        <v>92</v>
      </c>
      <c r="E111" s="9" t="s">
        <v>112</v>
      </c>
      <c r="F111" s="8" t="s">
        <v>92</v>
      </c>
    </row>
    <row r="112" spans="1:6" s="6" customFormat="1" ht="36.6" thickBot="1" x14ac:dyDescent="0.3">
      <c r="A112" s="285"/>
      <c r="B112" s="285"/>
      <c r="C112" s="7" t="s">
        <v>113</v>
      </c>
      <c r="D112" s="8" t="s">
        <v>92</v>
      </c>
      <c r="E112" s="9" t="s">
        <v>98</v>
      </c>
      <c r="F112" s="8" t="s">
        <v>92</v>
      </c>
    </row>
    <row r="113" spans="1:6" s="6" customFormat="1" ht="36.6" thickBot="1" x14ac:dyDescent="0.3">
      <c r="A113" s="285"/>
      <c r="B113" s="285"/>
      <c r="C113" s="7" t="s">
        <v>99</v>
      </c>
      <c r="D113" s="8" t="s">
        <v>92</v>
      </c>
      <c r="E113" s="9" t="s">
        <v>111</v>
      </c>
      <c r="F113" s="8" t="s">
        <v>92</v>
      </c>
    </row>
    <row r="114" spans="1:6" s="6" customFormat="1" ht="36.6" thickBot="1" x14ac:dyDescent="0.3">
      <c r="A114" s="285"/>
      <c r="B114" s="285"/>
      <c r="C114" s="7" t="s">
        <v>100</v>
      </c>
      <c r="D114" s="8" t="s">
        <v>92</v>
      </c>
      <c r="E114" s="9" t="s">
        <v>101</v>
      </c>
      <c r="F114" s="8" t="s">
        <v>92</v>
      </c>
    </row>
    <row r="115" spans="1:6" s="6" customFormat="1" ht="36.6" thickBot="1" x14ac:dyDescent="0.3">
      <c r="A115" s="285"/>
      <c r="B115" s="285"/>
      <c r="C115" s="7" t="s">
        <v>102</v>
      </c>
      <c r="D115" s="8" t="s">
        <v>92</v>
      </c>
      <c r="E115" s="9" t="s">
        <v>103</v>
      </c>
      <c r="F115" s="8" t="s">
        <v>92</v>
      </c>
    </row>
    <row r="116" spans="1:6" s="6" customFormat="1" ht="24.6" thickBot="1" x14ac:dyDescent="0.3">
      <c r="A116" s="285"/>
      <c r="B116" s="285"/>
      <c r="C116" s="7" t="s">
        <v>104</v>
      </c>
      <c r="D116" s="8" t="s">
        <v>92</v>
      </c>
      <c r="E116" s="9" t="s">
        <v>105</v>
      </c>
      <c r="F116" s="8" t="s">
        <v>92</v>
      </c>
    </row>
    <row r="117" spans="1:6" s="6" customFormat="1" ht="24.6" thickBot="1" x14ac:dyDescent="0.3">
      <c r="A117" s="285"/>
      <c r="B117" s="285"/>
      <c r="C117" s="195" t="s">
        <v>106</v>
      </c>
      <c r="D117" s="8" t="s">
        <v>92</v>
      </c>
      <c r="E117" s="9" t="s">
        <v>107</v>
      </c>
      <c r="F117" s="8" t="s">
        <v>92</v>
      </c>
    </row>
    <row r="118" spans="1:6" s="6" customFormat="1" ht="24.6" thickBot="1" x14ac:dyDescent="0.3">
      <c r="A118" s="285"/>
      <c r="B118" s="285"/>
      <c r="C118" s="289" t="s">
        <v>108</v>
      </c>
      <c r="D118" s="290" t="s">
        <v>824</v>
      </c>
      <c r="E118" s="9" t="s">
        <v>109</v>
      </c>
      <c r="F118" s="8" t="s">
        <v>92</v>
      </c>
    </row>
    <row r="119" spans="1:6" s="6" customFormat="1" ht="24.6" thickBot="1" x14ac:dyDescent="0.3">
      <c r="A119" s="285"/>
      <c r="B119" s="285"/>
      <c r="C119" s="289"/>
      <c r="D119" s="290"/>
      <c r="E119" s="9" t="s">
        <v>110</v>
      </c>
      <c r="F119" s="8" t="s">
        <v>92</v>
      </c>
    </row>
    <row r="120" spans="1:6" s="6" customFormat="1" ht="36.6" thickBot="1" x14ac:dyDescent="0.3">
      <c r="A120" s="285" t="str">
        <f>'Zakładka nr 2a - budynki'!A29</f>
        <v>14.</v>
      </c>
      <c r="B120" s="285" t="str">
        <f>'Zakładka nr 2a - budynki'!B29</f>
        <v>BUDYNEK GOSPODARCZY ŻELEŹNO 41 DZ.43/4</v>
      </c>
      <c r="C120" s="7" t="s">
        <v>97</v>
      </c>
      <c r="D120" s="8" t="s">
        <v>92</v>
      </c>
      <c r="E120" s="9" t="s">
        <v>112</v>
      </c>
      <c r="F120" s="8" t="s">
        <v>92</v>
      </c>
    </row>
    <row r="121" spans="1:6" s="6" customFormat="1" ht="36.6" thickBot="1" x14ac:dyDescent="0.3">
      <c r="A121" s="285"/>
      <c r="B121" s="285"/>
      <c r="C121" s="7" t="s">
        <v>113</v>
      </c>
      <c r="D121" s="8" t="s">
        <v>92</v>
      </c>
      <c r="E121" s="9" t="s">
        <v>98</v>
      </c>
      <c r="F121" s="8" t="s">
        <v>92</v>
      </c>
    </row>
    <row r="122" spans="1:6" s="6" customFormat="1" ht="36.6" thickBot="1" x14ac:dyDescent="0.3">
      <c r="A122" s="285"/>
      <c r="B122" s="285"/>
      <c r="C122" s="7" t="s">
        <v>99</v>
      </c>
      <c r="D122" s="8" t="s">
        <v>92</v>
      </c>
      <c r="E122" s="9" t="s">
        <v>111</v>
      </c>
      <c r="F122" s="8" t="s">
        <v>92</v>
      </c>
    </row>
    <row r="123" spans="1:6" s="6" customFormat="1" ht="36.6" thickBot="1" x14ac:dyDescent="0.3">
      <c r="A123" s="285"/>
      <c r="B123" s="285"/>
      <c r="C123" s="7" t="s">
        <v>100</v>
      </c>
      <c r="D123" s="8" t="s">
        <v>92</v>
      </c>
      <c r="E123" s="9" t="s">
        <v>101</v>
      </c>
      <c r="F123" s="8" t="s">
        <v>92</v>
      </c>
    </row>
    <row r="124" spans="1:6" s="6" customFormat="1" ht="36.6" thickBot="1" x14ac:dyDescent="0.3">
      <c r="A124" s="285"/>
      <c r="B124" s="285"/>
      <c r="C124" s="7" t="s">
        <v>102</v>
      </c>
      <c r="D124" s="8" t="s">
        <v>92</v>
      </c>
      <c r="E124" s="9" t="s">
        <v>103</v>
      </c>
      <c r="F124" s="8" t="s">
        <v>92</v>
      </c>
    </row>
    <row r="125" spans="1:6" s="6" customFormat="1" ht="24.6" thickBot="1" x14ac:dyDescent="0.3">
      <c r="A125" s="285"/>
      <c r="B125" s="285"/>
      <c r="C125" s="7" t="s">
        <v>104</v>
      </c>
      <c r="D125" s="8" t="s">
        <v>92</v>
      </c>
      <c r="E125" s="9" t="s">
        <v>105</v>
      </c>
      <c r="F125" s="8" t="s">
        <v>92</v>
      </c>
    </row>
    <row r="126" spans="1:6" s="6" customFormat="1" ht="24.6" thickBot="1" x14ac:dyDescent="0.3">
      <c r="A126" s="285"/>
      <c r="B126" s="285"/>
      <c r="C126" s="195" t="s">
        <v>106</v>
      </c>
      <c r="D126" s="8" t="s">
        <v>92</v>
      </c>
      <c r="E126" s="9" t="s">
        <v>107</v>
      </c>
      <c r="F126" s="8" t="s">
        <v>92</v>
      </c>
    </row>
    <row r="127" spans="1:6" s="6" customFormat="1" ht="24.6" thickBot="1" x14ac:dyDescent="0.3">
      <c r="A127" s="285"/>
      <c r="B127" s="285"/>
      <c r="C127" s="289" t="s">
        <v>108</v>
      </c>
      <c r="D127" s="290" t="s">
        <v>824</v>
      </c>
      <c r="E127" s="9" t="s">
        <v>109</v>
      </c>
      <c r="F127" s="8" t="s">
        <v>92</v>
      </c>
    </row>
    <row r="128" spans="1:6" s="6" customFormat="1" ht="24.6" thickBot="1" x14ac:dyDescent="0.3">
      <c r="A128" s="285"/>
      <c r="B128" s="285"/>
      <c r="C128" s="289"/>
      <c r="D128" s="290"/>
      <c r="E128" s="9" t="s">
        <v>110</v>
      </c>
      <c r="F128" s="8" t="s">
        <v>92</v>
      </c>
    </row>
    <row r="129" spans="1:6" s="6" customFormat="1" ht="36.6" thickBot="1" x14ac:dyDescent="0.3">
      <c r="A129" s="285" t="str">
        <f>'Zakładka nr 2a - budynki'!A31</f>
        <v>15.</v>
      </c>
      <c r="B129" s="285" t="str">
        <f>'Zakładka nr 2a - budynki'!B31</f>
        <v>BUDYNEK UŻYTKOWY CZARNOWĘSY 8</v>
      </c>
      <c r="C129" s="7" t="s">
        <v>97</v>
      </c>
      <c r="D129" s="8" t="s">
        <v>92</v>
      </c>
      <c r="E129" s="9" t="s">
        <v>112</v>
      </c>
      <c r="F129" s="8" t="s">
        <v>92</v>
      </c>
    </row>
    <row r="130" spans="1:6" s="6" customFormat="1" ht="36.6" thickBot="1" x14ac:dyDescent="0.3">
      <c r="A130" s="285"/>
      <c r="B130" s="285"/>
      <c r="C130" s="7" t="s">
        <v>113</v>
      </c>
      <c r="D130" s="8" t="s">
        <v>92</v>
      </c>
      <c r="E130" s="9" t="s">
        <v>98</v>
      </c>
      <c r="F130" s="8" t="s">
        <v>92</v>
      </c>
    </row>
    <row r="131" spans="1:6" s="6" customFormat="1" ht="36.6" thickBot="1" x14ac:dyDescent="0.3">
      <c r="A131" s="285"/>
      <c r="B131" s="285"/>
      <c r="C131" s="7" t="s">
        <v>99</v>
      </c>
      <c r="D131" s="8" t="s">
        <v>92</v>
      </c>
      <c r="E131" s="9" t="s">
        <v>111</v>
      </c>
      <c r="F131" s="8" t="s">
        <v>92</v>
      </c>
    </row>
    <row r="132" spans="1:6" s="6" customFormat="1" ht="36.6" thickBot="1" x14ac:dyDescent="0.3">
      <c r="A132" s="285"/>
      <c r="B132" s="285"/>
      <c r="C132" s="7" t="s">
        <v>100</v>
      </c>
      <c r="D132" s="8" t="s">
        <v>92</v>
      </c>
      <c r="E132" s="9" t="s">
        <v>101</v>
      </c>
      <c r="F132" s="8" t="s">
        <v>92</v>
      </c>
    </row>
    <row r="133" spans="1:6" s="6" customFormat="1" ht="36.6" thickBot="1" x14ac:dyDescent="0.3">
      <c r="A133" s="285"/>
      <c r="B133" s="285"/>
      <c r="C133" s="7" t="s">
        <v>102</v>
      </c>
      <c r="D133" s="8" t="s">
        <v>92</v>
      </c>
      <c r="E133" s="9" t="s">
        <v>103</v>
      </c>
      <c r="F133" s="8" t="s">
        <v>92</v>
      </c>
    </row>
    <row r="134" spans="1:6" s="6" customFormat="1" ht="24.6" thickBot="1" x14ac:dyDescent="0.3">
      <c r="A134" s="285"/>
      <c r="B134" s="285"/>
      <c r="C134" s="7" t="s">
        <v>104</v>
      </c>
      <c r="D134" s="8" t="s">
        <v>92</v>
      </c>
      <c r="E134" s="9" t="s">
        <v>105</v>
      </c>
      <c r="F134" s="8" t="s">
        <v>92</v>
      </c>
    </row>
    <row r="135" spans="1:6" s="6" customFormat="1" ht="24.6" thickBot="1" x14ac:dyDescent="0.3">
      <c r="A135" s="285"/>
      <c r="B135" s="285"/>
      <c r="C135" s="195" t="s">
        <v>106</v>
      </c>
      <c r="D135" s="8" t="s">
        <v>92</v>
      </c>
      <c r="E135" s="9" t="s">
        <v>107</v>
      </c>
      <c r="F135" s="8" t="s">
        <v>92</v>
      </c>
    </row>
    <row r="136" spans="1:6" s="6" customFormat="1" ht="24.6" thickBot="1" x14ac:dyDescent="0.3">
      <c r="A136" s="285"/>
      <c r="B136" s="285"/>
      <c r="C136" s="289" t="s">
        <v>108</v>
      </c>
      <c r="D136" s="290" t="s">
        <v>824</v>
      </c>
      <c r="E136" s="9" t="s">
        <v>109</v>
      </c>
      <c r="F136" s="8" t="s">
        <v>92</v>
      </c>
    </row>
    <row r="137" spans="1:6" s="6" customFormat="1" ht="24.6" thickBot="1" x14ac:dyDescent="0.3">
      <c r="A137" s="285"/>
      <c r="B137" s="285"/>
      <c r="C137" s="289"/>
      <c r="D137" s="290"/>
      <c r="E137" s="9" t="s">
        <v>110</v>
      </c>
      <c r="F137" s="8" t="s">
        <v>92</v>
      </c>
    </row>
    <row r="138" spans="1:6" s="6" customFormat="1" ht="36.75" customHeight="1" thickBot="1" x14ac:dyDescent="0.3">
      <c r="A138" s="285" t="str">
        <f>'Zakładka nr 2a - budynki'!A33</f>
        <v>16.</v>
      </c>
      <c r="B138" s="285" t="str">
        <f>'Zakładka nr 2a - budynki'!B33</f>
        <v>BUDYNEK UŻYTKOWY LULEWICE (KAPLICA), DZ. 222</v>
      </c>
      <c r="C138" s="7" t="s">
        <v>97</v>
      </c>
      <c r="D138" s="8" t="s">
        <v>92</v>
      </c>
      <c r="E138" s="9" t="s">
        <v>112</v>
      </c>
      <c r="F138" s="8" t="s">
        <v>92</v>
      </c>
    </row>
    <row r="139" spans="1:6" s="6" customFormat="1" ht="36.6" thickBot="1" x14ac:dyDescent="0.3">
      <c r="A139" s="285"/>
      <c r="B139" s="285"/>
      <c r="C139" s="7" t="s">
        <v>113</v>
      </c>
      <c r="D139" s="8" t="s">
        <v>92</v>
      </c>
      <c r="E139" s="9" t="s">
        <v>98</v>
      </c>
      <c r="F139" s="8" t="s">
        <v>92</v>
      </c>
    </row>
    <row r="140" spans="1:6" s="6" customFormat="1" ht="36.6" thickBot="1" x14ac:dyDescent="0.3">
      <c r="A140" s="285"/>
      <c r="B140" s="285"/>
      <c r="C140" s="7" t="s">
        <v>99</v>
      </c>
      <c r="D140" s="8" t="s">
        <v>92</v>
      </c>
      <c r="E140" s="9" t="s">
        <v>111</v>
      </c>
      <c r="F140" s="8" t="s">
        <v>92</v>
      </c>
    </row>
    <row r="141" spans="1:6" s="6" customFormat="1" ht="36.6" thickBot="1" x14ac:dyDescent="0.3">
      <c r="A141" s="285"/>
      <c r="B141" s="285"/>
      <c r="C141" s="7" t="s">
        <v>100</v>
      </c>
      <c r="D141" s="8" t="s">
        <v>92</v>
      </c>
      <c r="E141" s="9" t="s">
        <v>101</v>
      </c>
      <c r="F141" s="8" t="s">
        <v>92</v>
      </c>
    </row>
    <row r="142" spans="1:6" s="6" customFormat="1" ht="48.6" thickBot="1" x14ac:dyDescent="0.3">
      <c r="A142" s="285"/>
      <c r="B142" s="285"/>
      <c r="C142" s="7" t="s">
        <v>831</v>
      </c>
      <c r="D142" s="8" t="s">
        <v>92</v>
      </c>
      <c r="E142" s="9" t="s">
        <v>103</v>
      </c>
      <c r="F142" s="8" t="s">
        <v>92</v>
      </c>
    </row>
    <row r="143" spans="1:6" s="6" customFormat="1" ht="24.6" thickBot="1" x14ac:dyDescent="0.3">
      <c r="A143" s="285"/>
      <c r="B143" s="285"/>
      <c r="C143" s="7" t="s">
        <v>104</v>
      </c>
      <c r="D143" s="8" t="s">
        <v>92</v>
      </c>
      <c r="E143" s="9" t="s">
        <v>105</v>
      </c>
      <c r="F143" s="8" t="s">
        <v>92</v>
      </c>
    </row>
    <row r="144" spans="1:6" s="6" customFormat="1" ht="24.6" thickBot="1" x14ac:dyDescent="0.3">
      <c r="A144" s="285"/>
      <c r="B144" s="285"/>
      <c r="C144" s="195" t="s">
        <v>106</v>
      </c>
      <c r="D144" s="8" t="s">
        <v>92</v>
      </c>
      <c r="E144" s="9" t="s">
        <v>107</v>
      </c>
      <c r="F144" s="8" t="s">
        <v>92</v>
      </c>
    </row>
    <row r="145" spans="1:6" s="6" customFormat="1" ht="24.6" thickBot="1" x14ac:dyDescent="0.3">
      <c r="A145" s="285"/>
      <c r="B145" s="285"/>
      <c r="C145" s="289" t="s">
        <v>108</v>
      </c>
      <c r="D145" s="290" t="s">
        <v>832</v>
      </c>
      <c r="E145" s="9" t="s">
        <v>109</v>
      </c>
      <c r="F145" s="8" t="s">
        <v>92</v>
      </c>
    </row>
    <row r="146" spans="1:6" s="6" customFormat="1" ht="24.6" thickBot="1" x14ac:dyDescent="0.3">
      <c r="A146" s="285"/>
      <c r="B146" s="285"/>
      <c r="C146" s="289"/>
      <c r="D146" s="290"/>
      <c r="E146" s="9" t="s">
        <v>110</v>
      </c>
      <c r="F146" s="8" t="s">
        <v>92</v>
      </c>
    </row>
    <row r="147" spans="1:6" s="6" customFormat="1" ht="36.6" thickBot="1" x14ac:dyDescent="0.3">
      <c r="A147" s="285" t="str">
        <f>'Zakładka nr 2a - budynki'!A35</f>
        <v>17.</v>
      </c>
      <c r="B147" s="285" t="str">
        <f>'Zakładka nr 2a - budynki'!B35</f>
        <v>BUDYNEK SIŃCE ( PO SZKOLE)</v>
      </c>
      <c r="C147" s="7" t="s">
        <v>97</v>
      </c>
      <c r="D147" s="8" t="s">
        <v>92</v>
      </c>
      <c r="E147" s="9" t="s">
        <v>112</v>
      </c>
      <c r="F147" s="8" t="s">
        <v>92</v>
      </c>
    </row>
    <row r="148" spans="1:6" s="6" customFormat="1" ht="36.6" thickBot="1" x14ac:dyDescent="0.3">
      <c r="A148" s="285"/>
      <c r="B148" s="285"/>
      <c r="C148" s="7" t="s">
        <v>113</v>
      </c>
      <c r="D148" s="8" t="s">
        <v>92</v>
      </c>
      <c r="E148" s="9" t="s">
        <v>98</v>
      </c>
      <c r="F148" s="8" t="s">
        <v>92</v>
      </c>
    </row>
    <row r="149" spans="1:6" s="6" customFormat="1" ht="36.6" thickBot="1" x14ac:dyDescent="0.3">
      <c r="A149" s="285"/>
      <c r="B149" s="285"/>
      <c r="C149" s="7" t="s">
        <v>99</v>
      </c>
      <c r="D149" s="8" t="s">
        <v>92</v>
      </c>
      <c r="E149" s="9" t="s">
        <v>111</v>
      </c>
      <c r="F149" s="8" t="s">
        <v>92</v>
      </c>
    </row>
    <row r="150" spans="1:6" s="6" customFormat="1" ht="36.6" thickBot="1" x14ac:dyDescent="0.3">
      <c r="A150" s="285"/>
      <c r="B150" s="285"/>
      <c r="C150" s="7" t="s">
        <v>100</v>
      </c>
      <c r="D150" s="8" t="s">
        <v>92</v>
      </c>
      <c r="E150" s="9" t="s">
        <v>101</v>
      </c>
      <c r="F150" s="8" t="s">
        <v>92</v>
      </c>
    </row>
    <row r="151" spans="1:6" s="6" customFormat="1" ht="36.6" thickBot="1" x14ac:dyDescent="0.3">
      <c r="A151" s="285"/>
      <c r="B151" s="285"/>
      <c r="C151" s="7" t="s">
        <v>102</v>
      </c>
      <c r="D151" s="8" t="s">
        <v>92</v>
      </c>
      <c r="E151" s="9" t="s">
        <v>103</v>
      </c>
      <c r="F151" s="8" t="s">
        <v>92</v>
      </c>
    </row>
    <row r="152" spans="1:6" s="6" customFormat="1" ht="24.6" thickBot="1" x14ac:dyDescent="0.3">
      <c r="A152" s="285"/>
      <c r="B152" s="285"/>
      <c r="C152" s="7" t="s">
        <v>104</v>
      </c>
      <c r="D152" s="8" t="s">
        <v>92</v>
      </c>
      <c r="E152" s="9" t="s">
        <v>105</v>
      </c>
      <c r="F152" s="8" t="s">
        <v>92</v>
      </c>
    </row>
    <row r="153" spans="1:6" s="6" customFormat="1" ht="24.6" thickBot="1" x14ac:dyDescent="0.3">
      <c r="A153" s="285"/>
      <c r="B153" s="285"/>
      <c r="C153" s="195" t="s">
        <v>106</v>
      </c>
      <c r="D153" s="8" t="s">
        <v>92</v>
      </c>
      <c r="E153" s="9" t="s">
        <v>107</v>
      </c>
      <c r="F153" s="8" t="s">
        <v>92</v>
      </c>
    </row>
    <row r="154" spans="1:6" s="6" customFormat="1" ht="24.6" thickBot="1" x14ac:dyDescent="0.3">
      <c r="A154" s="285"/>
      <c r="B154" s="285"/>
      <c r="C154" s="291" t="s">
        <v>108</v>
      </c>
      <c r="D154" s="293" t="s">
        <v>824</v>
      </c>
      <c r="E154" s="9" t="s">
        <v>109</v>
      </c>
      <c r="F154" s="8" t="s">
        <v>92</v>
      </c>
    </row>
    <row r="155" spans="1:6" s="6" customFormat="1" ht="24.6" thickBot="1" x14ac:dyDescent="0.3">
      <c r="A155" s="285"/>
      <c r="B155" s="285"/>
      <c r="C155" s="292"/>
      <c r="D155" s="294"/>
      <c r="E155" s="9" t="s">
        <v>110</v>
      </c>
      <c r="F155" s="8" t="s">
        <v>92</v>
      </c>
    </row>
    <row r="156" spans="1:6" s="6" customFormat="1" ht="36.6" thickBot="1" x14ac:dyDescent="0.3">
      <c r="A156" s="285" t="str">
        <f>'Zakładka nr 2a - budynki'!A37</f>
        <v>18.</v>
      </c>
      <c r="B156" s="285" t="str">
        <f>'Zakładka nr 2a - budynki'!B37</f>
        <v>BOKSY NA OPAŁ PRZY LOKALACH MIESZKALNYCH W SIŃCACH</v>
      </c>
      <c r="C156" s="7" t="s">
        <v>97</v>
      </c>
      <c r="D156" s="8" t="s">
        <v>92</v>
      </c>
      <c r="E156" s="9" t="s">
        <v>112</v>
      </c>
      <c r="F156" s="8" t="s">
        <v>92</v>
      </c>
    </row>
    <row r="157" spans="1:6" s="6" customFormat="1" ht="36.6" thickBot="1" x14ac:dyDescent="0.3">
      <c r="A157" s="285"/>
      <c r="B157" s="285"/>
      <c r="C157" s="7" t="s">
        <v>113</v>
      </c>
      <c r="D157" s="8" t="s">
        <v>92</v>
      </c>
      <c r="E157" s="9" t="s">
        <v>98</v>
      </c>
      <c r="F157" s="8" t="s">
        <v>92</v>
      </c>
    </row>
    <row r="158" spans="1:6" s="6" customFormat="1" ht="36.6" thickBot="1" x14ac:dyDescent="0.3">
      <c r="A158" s="285"/>
      <c r="B158" s="285"/>
      <c r="C158" s="7" t="s">
        <v>99</v>
      </c>
      <c r="D158" s="8" t="s">
        <v>92</v>
      </c>
      <c r="E158" s="9" t="s">
        <v>111</v>
      </c>
      <c r="F158" s="8" t="s">
        <v>92</v>
      </c>
    </row>
    <row r="159" spans="1:6" s="6" customFormat="1" ht="36.6" thickBot="1" x14ac:dyDescent="0.3">
      <c r="A159" s="285"/>
      <c r="B159" s="285"/>
      <c r="C159" s="7" t="s">
        <v>100</v>
      </c>
      <c r="D159" s="8" t="s">
        <v>92</v>
      </c>
      <c r="E159" s="9" t="s">
        <v>101</v>
      </c>
      <c r="F159" s="8" t="s">
        <v>92</v>
      </c>
    </row>
    <row r="160" spans="1:6" s="6" customFormat="1" ht="36.6" thickBot="1" x14ac:dyDescent="0.3">
      <c r="A160" s="285"/>
      <c r="B160" s="285"/>
      <c r="C160" s="7" t="s">
        <v>102</v>
      </c>
      <c r="D160" s="8" t="s">
        <v>92</v>
      </c>
      <c r="E160" s="9" t="s">
        <v>103</v>
      </c>
      <c r="F160" s="8" t="s">
        <v>92</v>
      </c>
    </row>
    <row r="161" spans="1:6" s="6" customFormat="1" ht="24.6" thickBot="1" x14ac:dyDescent="0.3">
      <c r="A161" s="285"/>
      <c r="B161" s="285"/>
      <c r="C161" s="7" t="s">
        <v>104</v>
      </c>
      <c r="D161" s="8" t="s">
        <v>92</v>
      </c>
      <c r="E161" s="9" t="s">
        <v>105</v>
      </c>
      <c r="F161" s="8" t="s">
        <v>92</v>
      </c>
    </row>
    <row r="162" spans="1:6" s="6" customFormat="1" ht="24.6" thickBot="1" x14ac:dyDescent="0.3">
      <c r="A162" s="285"/>
      <c r="B162" s="285"/>
      <c r="C162" s="195" t="s">
        <v>106</v>
      </c>
      <c r="D162" s="8" t="s">
        <v>92</v>
      </c>
      <c r="E162" s="9" t="s">
        <v>107</v>
      </c>
      <c r="F162" s="8" t="s">
        <v>92</v>
      </c>
    </row>
    <row r="163" spans="1:6" s="6" customFormat="1" ht="24.6" thickBot="1" x14ac:dyDescent="0.3">
      <c r="A163" s="285"/>
      <c r="B163" s="285"/>
      <c r="C163" s="289" t="s">
        <v>108</v>
      </c>
      <c r="D163" s="290" t="s">
        <v>824</v>
      </c>
      <c r="E163" s="9" t="s">
        <v>109</v>
      </c>
      <c r="F163" s="8" t="s">
        <v>92</v>
      </c>
    </row>
    <row r="164" spans="1:6" s="6" customFormat="1" ht="24.6" thickBot="1" x14ac:dyDescent="0.3">
      <c r="A164" s="285"/>
      <c r="B164" s="285"/>
      <c r="C164" s="289"/>
      <c r="D164" s="290"/>
      <c r="E164" s="9" t="s">
        <v>110</v>
      </c>
      <c r="F164" s="8" t="s">
        <v>92</v>
      </c>
    </row>
    <row r="165" spans="1:6" s="6" customFormat="1" ht="36.6" thickBot="1" x14ac:dyDescent="0.3">
      <c r="A165" s="285" t="str">
        <f>'Zakładka nr 2a - budynki'!A39</f>
        <v>19.</v>
      </c>
      <c r="B165" s="285" t="str">
        <f>'Zakładka nr 2a - budynki'!B39</f>
        <v>PRZEPOMPOWNIA ŚCIEKÓW W CZARNOWĘSACH</v>
      </c>
      <c r="C165" s="7" t="s">
        <v>97</v>
      </c>
      <c r="D165" s="8" t="s">
        <v>92</v>
      </c>
      <c r="E165" s="9" t="s">
        <v>112</v>
      </c>
      <c r="F165" s="8" t="s">
        <v>92</v>
      </c>
    </row>
    <row r="166" spans="1:6" s="6" customFormat="1" ht="36.6" thickBot="1" x14ac:dyDescent="0.3">
      <c r="A166" s="285"/>
      <c r="B166" s="285"/>
      <c r="C166" s="7" t="s">
        <v>113</v>
      </c>
      <c r="D166" s="8" t="s">
        <v>92</v>
      </c>
      <c r="E166" s="9" t="s">
        <v>98</v>
      </c>
      <c r="F166" s="8" t="s">
        <v>92</v>
      </c>
    </row>
    <row r="167" spans="1:6" s="6" customFormat="1" ht="36.6" thickBot="1" x14ac:dyDescent="0.3">
      <c r="A167" s="285"/>
      <c r="B167" s="285"/>
      <c r="C167" s="7" t="s">
        <v>99</v>
      </c>
      <c r="D167" s="8" t="s">
        <v>92</v>
      </c>
      <c r="E167" s="9" t="s">
        <v>111</v>
      </c>
      <c r="F167" s="8" t="s">
        <v>92</v>
      </c>
    </row>
    <row r="168" spans="1:6" s="6" customFormat="1" ht="36.6" thickBot="1" x14ac:dyDescent="0.3">
      <c r="A168" s="285"/>
      <c r="B168" s="285"/>
      <c r="C168" s="7" t="s">
        <v>100</v>
      </c>
      <c r="D168" s="8" t="s">
        <v>92</v>
      </c>
      <c r="E168" s="9" t="s">
        <v>101</v>
      </c>
      <c r="F168" s="8" t="s">
        <v>92</v>
      </c>
    </row>
    <row r="169" spans="1:6" s="6" customFormat="1" ht="36.6" thickBot="1" x14ac:dyDescent="0.3">
      <c r="A169" s="285"/>
      <c r="B169" s="285"/>
      <c r="C169" s="7" t="s">
        <v>102</v>
      </c>
      <c r="D169" s="8" t="s">
        <v>92</v>
      </c>
      <c r="E169" s="9" t="s">
        <v>103</v>
      </c>
      <c r="F169" s="8" t="s">
        <v>92</v>
      </c>
    </row>
    <row r="170" spans="1:6" s="6" customFormat="1" ht="24.6" thickBot="1" x14ac:dyDescent="0.3">
      <c r="A170" s="285"/>
      <c r="B170" s="285"/>
      <c r="C170" s="7" t="s">
        <v>104</v>
      </c>
      <c r="D170" s="8" t="s">
        <v>92</v>
      </c>
      <c r="E170" s="9" t="s">
        <v>105</v>
      </c>
      <c r="F170" s="8" t="s">
        <v>92</v>
      </c>
    </row>
    <row r="171" spans="1:6" s="6" customFormat="1" ht="24.6" thickBot="1" x14ac:dyDescent="0.3">
      <c r="A171" s="285"/>
      <c r="B171" s="285"/>
      <c r="C171" s="195" t="s">
        <v>106</v>
      </c>
      <c r="D171" s="8" t="s">
        <v>92</v>
      </c>
      <c r="E171" s="9" t="s">
        <v>107</v>
      </c>
      <c r="F171" s="8" t="s">
        <v>92</v>
      </c>
    </row>
    <row r="172" spans="1:6" s="6" customFormat="1" ht="24.6" thickBot="1" x14ac:dyDescent="0.3">
      <c r="A172" s="285"/>
      <c r="B172" s="285"/>
      <c r="C172" s="289" t="s">
        <v>108</v>
      </c>
      <c r="D172" s="290" t="s">
        <v>824</v>
      </c>
      <c r="E172" s="9" t="s">
        <v>109</v>
      </c>
      <c r="F172" s="8" t="s">
        <v>92</v>
      </c>
    </row>
    <row r="173" spans="1:6" s="6" customFormat="1" ht="24.6" thickBot="1" x14ac:dyDescent="0.3">
      <c r="A173" s="285"/>
      <c r="B173" s="285"/>
      <c r="C173" s="289"/>
      <c r="D173" s="290"/>
      <c r="E173" s="9" t="s">
        <v>110</v>
      </c>
      <c r="F173" s="8" t="s">
        <v>92</v>
      </c>
    </row>
    <row r="174" spans="1:6" s="6" customFormat="1" ht="36.6" thickBot="1" x14ac:dyDescent="0.3">
      <c r="A174" s="285" t="str">
        <f>'Zakładka nr 2a - budynki'!A41</f>
        <v>20.</v>
      </c>
      <c r="B174" s="285" t="str">
        <f>'Zakładka nr 2a - budynki'!B41</f>
        <v>GARAŻ MUROWANY UL. WILEŃSKA, BIAŁOGARD</v>
      </c>
      <c r="C174" s="7" t="s">
        <v>97</v>
      </c>
      <c r="D174" s="8" t="s">
        <v>92</v>
      </c>
      <c r="E174" s="9" t="s">
        <v>833</v>
      </c>
      <c r="F174" s="8" t="s">
        <v>91</v>
      </c>
    </row>
    <row r="175" spans="1:6" s="6" customFormat="1" ht="36.6" thickBot="1" x14ac:dyDescent="0.3">
      <c r="A175" s="285"/>
      <c r="B175" s="285"/>
      <c r="C175" s="7" t="s">
        <v>820</v>
      </c>
      <c r="D175" s="8" t="s">
        <v>114</v>
      </c>
      <c r="E175" s="9" t="s">
        <v>98</v>
      </c>
      <c r="F175" s="8" t="s">
        <v>92</v>
      </c>
    </row>
    <row r="176" spans="1:6" s="6" customFormat="1" ht="36.6" thickBot="1" x14ac:dyDescent="0.3">
      <c r="A176" s="285"/>
      <c r="B176" s="285"/>
      <c r="C176" s="7" t="s">
        <v>821</v>
      </c>
      <c r="D176" s="8" t="s">
        <v>114</v>
      </c>
      <c r="E176" s="9" t="s">
        <v>111</v>
      </c>
      <c r="F176" s="8" t="s">
        <v>92</v>
      </c>
    </row>
    <row r="177" spans="1:6" s="6" customFormat="1" ht="36.6" thickBot="1" x14ac:dyDescent="0.3">
      <c r="A177" s="285"/>
      <c r="B177" s="285"/>
      <c r="C177" s="7" t="s">
        <v>100</v>
      </c>
      <c r="D177" s="8" t="s">
        <v>91</v>
      </c>
      <c r="E177" s="9" t="s">
        <v>101</v>
      </c>
      <c r="F177" s="8" t="s">
        <v>92</v>
      </c>
    </row>
    <row r="178" spans="1:6" s="6" customFormat="1" ht="36.6" thickBot="1" x14ac:dyDescent="0.3">
      <c r="A178" s="285"/>
      <c r="B178" s="285"/>
      <c r="C178" s="7" t="s">
        <v>102</v>
      </c>
      <c r="D178" s="8" t="s">
        <v>92</v>
      </c>
      <c r="E178" s="9" t="s">
        <v>103</v>
      </c>
      <c r="F178" s="8" t="s">
        <v>92</v>
      </c>
    </row>
    <row r="179" spans="1:6" s="6" customFormat="1" ht="24.6" thickBot="1" x14ac:dyDescent="0.3">
      <c r="A179" s="285"/>
      <c r="B179" s="285"/>
      <c r="C179" s="7" t="s">
        <v>104</v>
      </c>
      <c r="D179" s="8" t="s">
        <v>91</v>
      </c>
      <c r="E179" s="9" t="s">
        <v>105</v>
      </c>
      <c r="F179" s="8" t="s">
        <v>92</v>
      </c>
    </row>
    <row r="180" spans="1:6" s="6" customFormat="1" ht="24.6" thickBot="1" x14ac:dyDescent="0.3">
      <c r="A180" s="285"/>
      <c r="B180" s="285"/>
      <c r="C180" s="195" t="s">
        <v>106</v>
      </c>
      <c r="D180" s="8" t="s">
        <v>92</v>
      </c>
      <c r="E180" s="9" t="s">
        <v>107</v>
      </c>
      <c r="F180" s="8" t="s">
        <v>92</v>
      </c>
    </row>
    <row r="181" spans="1:6" s="6" customFormat="1" ht="24.6" thickBot="1" x14ac:dyDescent="0.3">
      <c r="A181" s="285"/>
      <c r="B181" s="285"/>
      <c r="C181" s="289" t="s">
        <v>108</v>
      </c>
      <c r="D181" s="290" t="s">
        <v>824</v>
      </c>
      <c r="E181" s="9" t="s">
        <v>109</v>
      </c>
      <c r="F181" s="8" t="s">
        <v>92</v>
      </c>
    </row>
    <row r="182" spans="1:6" s="6" customFormat="1" ht="24.6" thickBot="1" x14ac:dyDescent="0.3">
      <c r="A182" s="285"/>
      <c r="B182" s="285"/>
      <c r="C182" s="289"/>
      <c r="D182" s="290"/>
      <c r="E182" s="9" t="s">
        <v>110</v>
      </c>
      <c r="F182" s="8" t="s">
        <v>92</v>
      </c>
    </row>
    <row r="183" spans="1:6" s="6" customFormat="1" ht="36.6" thickBot="1" x14ac:dyDescent="0.3">
      <c r="A183" s="285" t="str">
        <f>'Zakładka nr 2a - budynki'!A43</f>
        <v>21.</v>
      </c>
      <c r="B183" s="285" t="str">
        <f>'Zakładka nr 2a - budynki'!B43</f>
        <v>BUDYNEK-BIAŁOGÓRZYNO O POW. 42,9 M2</v>
      </c>
      <c r="C183" s="7" t="s">
        <v>97</v>
      </c>
      <c r="D183" s="8" t="s">
        <v>92</v>
      </c>
      <c r="E183" s="9" t="s">
        <v>112</v>
      </c>
      <c r="F183" s="8" t="s">
        <v>92</v>
      </c>
    </row>
    <row r="184" spans="1:6" s="6" customFormat="1" ht="36.6" thickBot="1" x14ac:dyDescent="0.3">
      <c r="A184" s="285"/>
      <c r="B184" s="285"/>
      <c r="C184" s="7" t="s">
        <v>113</v>
      </c>
      <c r="D184" s="8" t="s">
        <v>92</v>
      </c>
      <c r="E184" s="9" t="s">
        <v>98</v>
      </c>
      <c r="F184" s="8" t="s">
        <v>92</v>
      </c>
    </row>
    <row r="185" spans="1:6" s="6" customFormat="1" ht="36.6" thickBot="1" x14ac:dyDescent="0.3">
      <c r="A185" s="285"/>
      <c r="B185" s="285"/>
      <c r="C185" s="7" t="s">
        <v>99</v>
      </c>
      <c r="D185" s="8" t="s">
        <v>92</v>
      </c>
      <c r="E185" s="9" t="s">
        <v>111</v>
      </c>
      <c r="F185" s="8" t="s">
        <v>92</v>
      </c>
    </row>
    <row r="186" spans="1:6" s="6" customFormat="1" ht="36.6" thickBot="1" x14ac:dyDescent="0.3">
      <c r="A186" s="285"/>
      <c r="B186" s="285"/>
      <c r="C186" s="7" t="s">
        <v>100</v>
      </c>
      <c r="D186" s="8" t="s">
        <v>92</v>
      </c>
      <c r="E186" s="9" t="s">
        <v>101</v>
      </c>
      <c r="F186" s="8" t="s">
        <v>92</v>
      </c>
    </row>
    <row r="187" spans="1:6" s="6" customFormat="1" ht="36.6" thickBot="1" x14ac:dyDescent="0.3">
      <c r="A187" s="285"/>
      <c r="B187" s="285"/>
      <c r="C187" s="7" t="s">
        <v>102</v>
      </c>
      <c r="D187" s="8" t="s">
        <v>92</v>
      </c>
      <c r="E187" s="9" t="s">
        <v>103</v>
      </c>
      <c r="F187" s="8" t="s">
        <v>92</v>
      </c>
    </row>
    <row r="188" spans="1:6" s="6" customFormat="1" ht="24.6" thickBot="1" x14ac:dyDescent="0.3">
      <c r="A188" s="285"/>
      <c r="B188" s="285"/>
      <c r="C188" s="7" t="s">
        <v>104</v>
      </c>
      <c r="D188" s="8" t="s">
        <v>92</v>
      </c>
      <c r="E188" s="9" t="s">
        <v>105</v>
      </c>
      <c r="F188" s="8" t="s">
        <v>92</v>
      </c>
    </row>
    <row r="189" spans="1:6" s="6" customFormat="1" ht="24.6" thickBot="1" x14ac:dyDescent="0.3">
      <c r="A189" s="285"/>
      <c r="B189" s="285"/>
      <c r="C189" s="195" t="s">
        <v>106</v>
      </c>
      <c r="D189" s="8" t="s">
        <v>92</v>
      </c>
      <c r="E189" s="9" t="s">
        <v>107</v>
      </c>
      <c r="F189" s="8" t="s">
        <v>92</v>
      </c>
    </row>
    <row r="190" spans="1:6" s="6" customFormat="1" ht="24.6" thickBot="1" x14ac:dyDescent="0.3">
      <c r="A190" s="285"/>
      <c r="B190" s="285"/>
      <c r="C190" s="289" t="s">
        <v>108</v>
      </c>
      <c r="D190" s="290" t="s">
        <v>824</v>
      </c>
      <c r="E190" s="9" t="s">
        <v>109</v>
      </c>
      <c r="F190" s="8" t="s">
        <v>92</v>
      </c>
    </row>
    <row r="191" spans="1:6" s="6" customFormat="1" ht="24.6" thickBot="1" x14ac:dyDescent="0.3">
      <c r="A191" s="285"/>
      <c r="B191" s="285"/>
      <c r="C191" s="289"/>
      <c r="D191" s="290"/>
      <c r="E191" s="9" t="s">
        <v>110</v>
      </c>
      <c r="F191" s="8" t="s">
        <v>92</v>
      </c>
    </row>
    <row r="192" spans="1:6" s="6" customFormat="1" ht="36.6" thickBot="1" x14ac:dyDescent="0.3">
      <c r="A192" s="285" t="str">
        <f>'Zakładka nr 2a - budynki'!A45</f>
        <v>22.</v>
      </c>
      <c r="B192" s="285" t="str">
        <f>'Zakładka nr 2a - budynki'!B45</f>
        <v>BUDYNEK-GRUSZEWO O POW. 33,1 M2</v>
      </c>
      <c r="C192" s="7" t="s">
        <v>97</v>
      </c>
      <c r="D192" s="8" t="s">
        <v>92</v>
      </c>
      <c r="E192" s="9" t="s">
        <v>112</v>
      </c>
      <c r="F192" s="8" t="s">
        <v>92</v>
      </c>
    </row>
    <row r="193" spans="1:6" s="6" customFormat="1" ht="36.6" thickBot="1" x14ac:dyDescent="0.3">
      <c r="A193" s="285"/>
      <c r="B193" s="285"/>
      <c r="C193" s="7" t="s">
        <v>113</v>
      </c>
      <c r="D193" s="8" t="s">
        <v>92</v>
      </c>
      <c r="E193" s="9" t="s">
        <v>98</v>
      </c>
      <c r="F193" s="8" t="s">
        <v>92</v>
      </c>
    </row>
    <row r="194" spans="1:6" s="6" customFormat="1" ht="36.6" thickBot="1" x14ac:dyDescent="0.3">
      <c r="A194" s="285"/>
      <c r="B194" s="285"/>
      <c r="C194" s="7" t="s">
        <v>99</v>
      </c>
      <c r="D194" s="8" t="s">
        <v>92</v>
      </c>
      <c r="E194" s="9" t="s">
        <v>111</v>
      </c>
      <c r="F194" s="8" t="s">
        <v>92</v>
      </c>
    </row>
    <row r="195" spans="1:6" s="6" customFormat="1" ht="36.6" thickBot="1" x14ac:dyDescent="0.3">
      <c r="A195" s="285"/>
      <c r="B195" s="285"/>
      <c r="C195" s="7" t="s">
        <v>100</v>
      </c>
      <c r="D195" s="8" t="s">
        <v>92</v>
      </c>
      <c r="E195" s="9" t="s">
        <v>101</v>
      </c>
      <c r="F195" s="8" t="s">
        <v>92</v>
      </c>
    </row>
    <row r="196" spans="1:6" s="6" customFormat="1" ht="36.6" thickBot="1" x14ac:dyDescent="0.3">
      <c r="A196" s="285"/>
      <c r="B196" s="285"/>
      <c r="C196" s="7" t="s">
        <v>102</v>
      </c>
      <c r="D196" s="8" t="s">
        <v>92</v>
      </c>
      <c r="E196" s="9" t="s">
        <v>103</v>
      </c>
      <c r="F196" s="8" t="s">
        <v>92</v>
      </c>
    </row>
    <row r="197" spans="1:6" s="6" customFormat="1" ht="24.6" thickBot="1" x14ac:dyDescent="0.3">
      <c r="A197" s="285"/>
      <c r="B197" s="285"/>
      <c r="C197" s="7" t="s">
        <v>104</v>
      </c>
      <c r="D197" s="8" t="s">
        <v>92</v>
      </c>
      <c r="E197" s="9" t="s">
        <v>105</v>
      </c>
      <c r="F197" s="8" t="s">
        <v>92</v>
      </c>
    </row>
    <row r="198" spans="1:6" s="6" customFormat="1" ht="24.6" thickBot="1" x14ac:dyDescent="0.3">
      <c r="A198" s="285"/>
      <c r="B198" s="285"/>
      <c r="C198" s="195" t="s">
        <v>106</v>
      </c>
      <c r="D198" s="8" t="s">
        <v>92</v>
      </c>
      <c r="E198" s="9" t="s">
        <v>107</v>
      </c>
      <c r="F198" s="8" t="s">
        <v>92</v>
      </c>
    </row>
    <row r="199" spans="1:6" s="6" customFormat="1" ht="24.6" thickBot="1" x14ac:dyDescent="0.3">
      <c r="A199" s="285"/>
      <c r="B199" s="285"/>
      <c r="C199" s="289" t="s">
        <v>108</v>
      </c>
      <c r="D199" s="290" t="s">
        <v>824</v>
      </c>
      <c r="E199" s="9" t="s">
        <v>109</v>
      </c>
      <c r="F199" s="8" t="s">
        <v>92</v>
      </c>
    </row>
    <row r="200" spans="1:6" s="6" customFormat="1" ht="24.6" thickBot="1" x14ac:dyDescent="0.3">
      <c r="A200" s="285"/>
      <c r="B200" s="285"/>
      <c r="C200" s="289"/>
      <c r="D200" s="290"/>
      <c r="E200" s="9" t="s">
        <v>110</v>
      </c>
      <c r="F200" s="8" t="s">
        <v>92</v>
      </c>
    </row>
    <row r="201" spans="1:6" s="6" customFormat="1" ht="36.6" thickBot="1" x14ac:dyDescent="0.3">
      <c r="A201" s="285" t="str">
        <f>'Zakładka nr 2a - budynki'!A47</f>
        <v>23.</v>
      </c>
      <c r="B201" s="285" t="str">
        <f>'Zakładka nr 2a - budynki'!B47</f>
        <v>BUDYNEK-GÓRY O POW. 24,8 M2 (DZ.50/7)</v>
      </c>
      <c r="C201" s="7" t="s">
        <v>97</v>
      </c>
      <c r="D201" s="8" t="s">
        <v>92</v>
      </c>
      <c r="E201" s="9" t="s">
        <v>112</v>
      </c>
      <c r="F201" s="8" t="s">
        <v>92</v>
      </c>
    </row>
    <row r="202" spans="1:6" s="6" customFormat="1" ht="36.6" thickBot="1" x14ac:dyDescent="0.3">
      <c r="A202" s="285"/>
      <c r="B202" s="285"/>
      <c r="C202" s="7" t="s">
        <v>113</v>
      </c>
      <c r="D202" s="8" t="s">
        <v>92</v>
      </c>
      <c r="E202" s="9" t="s">
        <v>98</v>
      </c>
      <c r="F202" s="8" t="s">
        <v>92</v>
      </c>
    </row>
    <row r="203" spans="1:6" s="6" customFormat="1" ht="36.6" thickBot="1" x14ac:dyDescent="0.3">
      <c r="A203" s="285"/>
      <c r="B203" s="285"/>
      <c r="C203" s="7" t="s">
        <v>99</v>
      </c>
      <c r="D203" s="8" t="s">
        <v>92</v>
      </c>
      <c r="E203" s="9" t="s">
        <v>111</v>
      </c>
      <c r="F203" s="8" t="s">
        <v>92</v>
      </c>
    </row>
    <row r="204" spans="1:6" s="6" customFormat="1" ht="36.6" thickBot="1" x14ac:dyDescent="0.3">
      <c r="A204" s="285"/>
      <c r="B204" s="285"/>
      <c r="C204" s="7" t="s">
        <v>100</v>
      </c>
      <c r="D204" s="8" t="s">
        <v>92</v>
      </c>
      <c r="E204" s="9" t="s">
        <v>101</v>
      </c>
      <c r="F204" s="8" t="s">
        <v>92</v>
      </c>
    </row>
    <row r="205" spans="1:6" s="6" customFormat="1" ht="36.6" thickBot="1" x14ac:dyDescent="0.3">
      <c r="A205" s="285"/>
      <c r="B205" s="285"/>
      <c r="C205" s="7" t="s">
        <v>102</v>
      </c>
      <c r="D205" s="8" t="s">
        <v>92</v>
      </c>
      <c r="E205" s="9" t="s">
        <v>103</v>
      </c>
      <c r="F205" s="8" t="s">
        <v>92</v>
      </c>
    </row>
    <row r="206" spans="1:6" s="6" customFormat="1" ht="24.6" thickBot="1" x14ac:dyDescent="0.3">
      <c r="A206" s="285"/>
      <c r="B206" s="285"/>
      <c r="C206" s="7" t="s">
        <v>104</v>
      </c>
      <c r="D206" s="8" t="s">
        <v>92</v>
      </c>
      <c r="E206" s="9" t="s">
        <v>105</v>
      </c>
      <c r="F206" s="8" t="s">
        <v>92</v>
      </c>
    </row>
    <row r="207" spans="1:6" s="6" customFormat="1" ht="24.6" thickBot="1" x14ac:dyDescent="0.3">
      <c r="A207" s="285"/>
      <c r="B207" s="285"/>
      <c r="C207" s="195" t="s">
        <v>106</v>
      </c>
      <c r="D207" s="8" t="s">
        <v>92</v>
      </c>
      <c r="E207" s="9" t="s">
        <v>107</v>
      </c>
      <c r="F207" s="8" t="s">
        <v>92</v>
      </c>
    </row>
    <row r="208" spans="1:6" s="6" customFormat="1" ht="24.6" thickBot="1" x14ac:dyDescent="0.3">
      <c r="A208" s="285"/>
      <c r="B208" s="285"/>
      <c r="C208" s="289" t="s">
        <v>108</v>
      </c>
      <c r="D208" s="290" t="s">
        <v>824</v>
      </c>
      <c r="E208" s="9" t="s">
        <v>109</v>
      </c>
      <c r="F208" s="8" t="s">
        <v>92</v>
      </c>
    </row>
    <row r="209" spans="1:6" s="6" customFormat="1" ht="24.6" thickBot="1" x14ac:dyDescent="0.3">
      <c r="A209" s="285"/>
      <c r="B209" s="285"/>
      <c r="C209" s="289"/>
      <c r="D209" s="290"/>
      <c r="E209" s="9" t="s">
        <v>110</v>
      </c>
      <c r="F209" s="8" t="s">
        <v>92</v>
      </c>
    </row>
    <row r="210" spans="1:6" s="6" customFormat="1" ht="36.6" thickBot="1" x14ac:dyDescent="0.3">
      <c r="A210" s="285" t="str">
        <f>'Zakładka nr 2a - budynki'!A49</f>
        <v>24.</v>
      </c>
      <c r="B210" s="285" t="str">
        <f>'Zakładka nr 2a - budynki'!B49</f>
        <v>BUDYNEK-NAWINO O POW. 61,0</v>
      </c>
      <c r="C210" s="7" t="s">
        <v>97</v>
      </c>
      <c r="D210" s="8" t="s">
        <v>92</v>
      </c>
      <c r="E210" s="9" t="s">
        <v>112</v>
      </c>
      <c r="F210" s="8" t="s">
        <v>92</v>
      </c>
    </row>
    <row r="211" spans="1:6" s="6" customFormat="1" ht="36.6" thickBot="1" x14ac:dyDescent="0.3">
      <c r="A211" s="285"/>
      <c r="B211" s="285"/>
      <c r="C211" s="7" t="s">
        <v>113</v>
      </c>
      <c r="D211" s="8" t="s">
        <v>92</v>
      </c>
      <c r="E211" s="9" t="s">
        <v>98</v>
      </c>
      <c r="F211" s="8" t="s">
        <v>92</v>
      </c>
    </row>
    <row r="212" spans="1:6" s="6" customFormat="1" ht="36.6" thickBot="1" x14ac:dyDescent="0.3">
      <c r="A212" s="285"/>
      <c r="B212" s="285"/>
      <c r="C212" s="7" t="s">
        <v>99</v>
      </c>
      <c r="D212" s="8" t="s">
        <v>92</v>
      </c>
      <c r="E212" s="9" t="s">
        <v>111</v>
      </c>
      <c r="F212" s="8" t="s">
        <v>92</v>
      </c>
    </row>
    <row r="213" spans="1:6" s="6" customFormat="1" ht="36.6" thickBot="1" x14ac:dyDescent="0.3">
      <c r="A213" s="285"/>
      <c r="B213" s="285"/>
      <c r="C213" s="7" t="s">
        <v>100</v>
      </c>
      <c r="D213" s="8" t="s">
        <v>92</v>
      </c>
      <c r="E213" s="9" t="s">
        <v>101</v>
      </c>
      <c r="F213" s="8" t="s">
        <v>92</v>
      </c>
    </row>
    <row r="214" spans="1:6" s="6" customFormat="1" ht="36.6" thickBot="1" x14ac:dyDescent="0.3">
      <c r="A214" s="285"/>
      <c r="B214" s="285"/>
      <c r="C214" s="7" t="s">
        <v>102</v>
      </c>
      <c r="D214" s="8" t="s">
        <v>92</v>
      </c>
      <c r="E214" s="9" t="s">
        <v>103</v>
      </c>
      <c r="F214" s="8" t="s">
        <v>92</v>
      </c>
    </row>
    <row r="215" spans="1:6" s="6" customFormat="1" ht="24.6" thickBot="1" x14ac:dyDescent="0.3">
      <c r="A215" s="285"/>
      <c r="B215" s="285"/>
      <c r="C215" s="7" t="s">
        <v>104</v>
      </c>
      <c r="D215" s="8" t="s">
        <v>92</v>
      </c>
      <c r="E215" s="9" t="s">
        <v>105</v>
      </c>
      <c r="F215" s="8" t="s">
        <v>92</v>
      </c>
    </row>
    <row r="216" spans="1:6" s="6" customFormat="1" ht="24.6" thickBot="1" x14ac:dyDescent="0.3">
      <c r="A216" s="285"/>
      <c r="B216" s="285"/>
      <c r="C216" s="195" t="s">
        <v>106</v>
      </c>
      <c r="D216" s="8" t="s">
        <v>92</v>
      </c>
      <c r="E216" s="9" t="s">
        <v>107</v>
      </c>
      <c r="F216" s="8" t="s">
        <v>92</v>
      </c>
    </row>
    <row r="217" spans="1:6" s="6" customFormat="1" ht="24.6" thickBot="1" x14ac:dyDescent="0.3">
      <c r="A217" s="285"/>
      <c r="B217" s="285"/>
      <c r="C217" s="289" t="s">
        <v>108</v>
      </c>
      <c r="D217" s="290" t="s">
        <v>824</v>
      </c>
      <c r="E217" s="9" t="s">
        <v>109</v>
      </c>
      <c r="F217" s="8" t="s">
        <v>92</v>
      </c>
    </row>
    <row r="218" spans="1:6" s="6" customFormat="1" ht="24.6" thickBot="1" x14ac:dyDescent="0.3">
      <c r="A218" s="285"/>
      <c r="B218" s="285"/>
      <c r="C218" s="289"/>
      <c r="D218" s="290"/>
      <c r="E218" s="9" t="s">
        <v>110</v>
      </c>
      <c r="F218" s="8" t="s">
        <v>92</v>
      </c>
    </row>
    <row r="219" spans="1:6" s="6" customFormat="1" ht="36.6" thickBot="1" x14ac:dyDescent="0.3">
      <c r="A219" s="285" t="str">
        <f>'Zakładka nr 2a - budynki'!A51</f>
        <v>25.</v>
      </c>
      <c r="B219" s="285" t="str">
        <f>'Zakładka nr 2a - budynki'!B51</f>
        <v>BUDYNEK-POMIANOWO O POW. 24,9M2</v>
      </c>
      <c r="C219" s="7" t="s">
        <v>97</v>
      </c>
      <c r="D219" s="8" t="s">
        <v>92</v>
      </c>
      <c r="E219" s="9" t="s">
        <v>112</v>
      </c>
      <c r="F219" s="8" t="s">
        <v>92</v>
      </c>
    </row>
    <row r="220" spans="1:6" s="6" customFormat="1" ht="36.6" thickBot="1" x14ac:dyDescent="0.3">
      <c r="A220" s="285"/>
      <c r="B220" s="285"/>
      <c r="C220" s="7" t="s">
        <v>113</v>
      </c>
      <c r="D220" s="8" t="s">
        <v>92</v>
      </c>
      <c r="E220" s="9" t="s">
        <v>98</v>
      </c>
      <c r="F220" s="8" t="s">
        <v>92</v>
      </c>
    </row>
    <row r="221" spans="1:6" s="6" customFormat="1" ht="36.6" thickBot="1" x14ac:dyDescent="0.3">
      <c r="A221" s="285"/>
      <c r="B221" s="285"/>
      <c r="C221" s="7" t="s">
        <v>99</v>
      </c>
      <c r="D221" s="8" t="s">
        <v>92</v>
      </c>
      <c r="E221" s="9" t="s">
        <v>111</v>
      </c>
      <c r="F221" s="8" t="s">
        <v>92</v>
      </c>
    </row>
    <row r="222" spans="1:6" s="6" customFormat="1" ht="36.6" thickBot="1" x14ac:dyDescent="0.3">
      <c r="A222" s="285"/>
      <c r="B222" s="285"/>
      <c r="C222" s="7" t="s">
        <v>100</v>
      </c>
      <c r="D222" s="8" t="s">
        <v>92</v>
      </c>
      <c r="E222" s="9" t="s">
        <v>101</v>
      </c>
      <c r="F222" s="8" t="s">
        <v>92</v>
      </c>
    </row>
    <row r="223" spans="1:6" s="6" customFormat="1" ht="36.6" thickBot="1" x14ac:dyDescent="0.3">
      <c r="A223" s="285"/>
      <c r="B223" s="285"/>
      <c r="C223" s="7" t="s">
        <v>102</v>
      </c>
      <c r="D223" s="8" t="s">
        <v>92</v>
      </c>
      <c r="E223" s="9" t="s">
        <v>103</v>
      </c>
      <c r="F223" s="8" t="s">
        <v>92</v>
      </c>
    </row>
    <row r="224" spans="1:6" s="6" customFormat="1" ht="24.6" thickBot="1" x14ac:dyDescent="0.3">
      <c r="A224" s="285"/>
      <c r="B224" s="285"/>
      <c r="C224" s="7" t="s">
        <v>104</v>
      </c>
      <c r="D224" s="8" t="s">
        <v>92</v>
      </c>
      <c r="E224" s="9" t="s">
        <v>105</v>
      </c>
      <c r="F224" s="8" t="s">
        <v>92</v>
      </c>
    </row>
    <row r="225" spans="1:6" s="6" customFormat="1" ht="24.6" thickBot="1" x14ac:dyDescent="0.3">
      <c r="A225" s="285"/>
      <c r="B225" s="285"/>
      <c r="C225" s="195" t="s">
        <v>106</v>
      </c>
      <c r="D225" s="8" t="s">
        <v>92</v>
      </c>
      <c r="E225" s="9" t="s">
        <v>107</v>
      </c>
      <c r="F225" s="8" t="s">
        <v>92</v>
      </c>
    </row>
    <row r="226" spans="1:6" s="6" customFormat="1" ht="24.6" thickBot="1" x14ac:dyDescent="0.3">
      <c r="A226" s="285"/>
      <c r="B226" s="285"/>
      <c r="C226" s="289" t="s">
        <v>108</v>
      </c>
      <c r="D226" s="290" t="s">
        <v>824</v>
      </c>
      <c r="E226" s="9" t="s">
        <v>109</v>
      </c>
      <c r="F226" s="8" t="s">
        <v>92</v>
      </c>
    </row>
    <row r="227" spans="1:6" s="6" customFormat="1" ht="24.6" thickBot="1" x14ac:dyDescent="0.3">
      <c r="A227" s="285"/>
      <c r="B227" s="285"/>
      <c r="C227" s="289"/>
      <c r="D227" s="290"/>
      <c r="E227" s="9" t="s">
        <v>110</v>
      </c>
      <c r="F227" s="8" t="s">
        <v>92</v>
      </c>
    </row>
    <row r="228" spans="1:6" s="6" customFormat="1" ht="36.6" thickBot="1" x14ac:dyDescent="0.3">
      <c r="A228" s="285" t="str">
        <f>'Zakładka nr 2a - budynki'!A53</f>
        <v>26.</v>
      </c>
      <c r="B228" s="285" t="str">
        <f>'Zakładka nr 2a - budynki'!B53</f>
        <v>BUDYNEK-PĘKANINO O POW. 8,7</v>
      </c>
      <c r="C228" s="7" t="s">
        <v>97</v>
      </c>
      <c r="D228" s="8" t="s">
        <v>92</v>
      </c>
      <c r="E228" s="9" t="s">
        <v>112</v>
      </c>
      <c r="F228" s="8" t="s">
        <v>92</v>
      </c>
    </row>
    <row r="229" spans="1:6" s="6" customFormat="1" ht="36.6" thickBot="1" x14ac:dyDescent="0.3">
      <c r="A229" s="285"/>
      <c r="B229" s="285"/>
      <c r="C229" s="7" t="s">
        <v>113</v>
      </c>
      <c r="D229" s="8" t="s">
        <v>92</v>
      </c>
      <c r="E229" s="9" t="s">
        <v>98</v>
      </c>
      <c r="F229" s="8" t="s">
        <v>92</v>
      </c>
    </row>
    <row r="230" spans="1:6" s="6" customFormat="1" ht="36.6" thickBot="1" x14ac:dyDescent="0.3">
      <c r="A230" s="285"/>
      <c r="B230" s="285"/>
      <c r="C230" s="7" t="s">
        <v>99</v>
      </c>
      <c r="D230" s="8" t="s">
        <v>92</v>
      </c>
      <c r="E230" s="9" t="s">
        <v>111</v>
      </c>
      <c r="F230" s="8" t="s">
        <v>92</v>
      </c>
    </row>
    <row r="231" spans="1:6" s="6" customFormat="1" ht="36.6" thickBot="1" x14ac:dyDescent="0.3">
      <c r="A231" s="285"/>
      <c r="B231" s="285"/>
      <c r="C231" s="7" t="s">
        <v>100</v>
      </c>
      <c r="D231" s="8" t="s">
        <v>92</v>
      </c>
      <c r="E231" s="9" t="s">
        <v>101</v>
      </c>
      <c r="F231" s="8" t="s">
        <v>92</v>
      </c>
    </row>
    <row r="232" spans="1:6" s="6" customFormat="1" ht="36.6" thickBot="1" x14ac:dyDescent="0.3">
      <c r="A232" s="285"/>
      <c r="B232" s="285"/>
      <c r="C232" s="7" t="s">
        <v>102</v>
      </c>
      <c r="D232" s="8" t="s">
        <v>92</v>
      </c>
      <c r="E232" s="9" t="s">
        <v>103</v>
      </c>
      <c r="F232" s="8" t="s">
        <v>92</v>
      </c>
    </row>
    <row r="233" spans="1:6" s="6" customFormat="1" ht="24.6" thickBot="1" x14ac:dyDescent="0.3">
      <c r="A233" s="285"/>
      <c r="B233" s="285"/>
      <c r="C233" s="7" t="s">
        <v>104</v>
      </c>
      <c r="D233" s="8" t="s">
        <v>92</v>
      </c>
      <c r="E233" s="9" t="s">
        <v>105</v>
      </c>
      <c r="F233" s="8" t="s">
        <v>92</v>
      </c>
    </row>
    <row r="234" spans="1:6" s="6" customFormat="1" ht="24.6" thickBot="1" x14ac:dyDescent="0.3">
      <c r="A234" s="285"/>
      <c r="B234" s="285"/>
      <c r="C234" s="195" t="s">
        <v>106</v>
      </c>
      <c r="D234" s="8" t="s">
        <v>92</v>
      </c>
      <c r="E234" s="9" t="s">
        <v>107</v>
      </c>
      <c r="F234" s="8" t="s">
        <v>92</v>
      </c>
    </row>
    <row r="235" spans="1:6" s="6" customFormat="1" ht="24.6" thickBot="1" x14ac:dyDescent="0.3">
      <c r="A235" s="285"/>
      <c r="B235" s="285"/>
      <c r="C235" s="289" t="s">
        <v>108</v>
      </c>
      <c r="D235" s="290" t="s">
        <v>824</v>
      </c>
      <c r="E235" s="9" t="s">
        <v>109</v>
      </c>
      <c r="F235" s="8" t="s">
        <v>92</v>
      </c>
    </row>
    <row r="236" spans="1:6" s="6" customFormat="1" ht="24.6" thickBot="1" x14ac:dyDescent="0.3">
      <c r="A236" s="285"/>
      <c r="B236" s="285"/>
      <c r="C236" s="289"/>
      <c r="D236" s="290"/>
      <c r="E236" s="9" t="s">
        <v>110</v>
      </c>
      <c r="F236" s="8" t="s">
        <v>92</v>
      </c>
    </row>
    <row r="237" spans="1:6" s="6" customFormat="1" ht="36.6" thickBot="1" x14ac:dyDescent="0.3">
      <c r="A237" s="285" t="str">
        <f>'Zakładka nr 2a - budynki'!A55</f>
        <v>27.</v>
      </c>
      <c r="B237" s="285" t="str">
        <f>'Zakładka nr 2a - budynki'!B55</f>
        <v>BUDYNEK-POMIANOWO O POW. 73,7 M2</v>
      </c>
      <c r="C237" s="7" t="s">
        <v>97</v>
      </c>
      <c r="D237" s="8" t="s">
        <v>92</v>
      </c>
      <c r="E237" s="9" t="s">
        <v>112</v>
      </c>
      <c r="F237" s="8" t="s">
        <v>92</v>
      </c>
    </row>
    <row r="238" spans="1:6" s="6" customFormat="1" ht="36.6" thickBot="1" x14ac:dyDescent="0.3">
      <c r="A238" s="285"/>
      <c r="B238" s="285"/>
      <c r="C238" s="7" t="s">
        <v>113</v>
      </c>
      <c r="D238" s="8" t="s">
        <v>92</v>
      </c>
      <c r="E238" s="9" t="s">
        <v>98</v>
      </c>
      <c r="F238" s="8" t="s">
        <v>92</v>
      </c>
    </row>
    <row r="239" spans="1:6" s="6" customFormat="1" ht="36.6" thickBot="1" x14ac:dyDescent="0.3">
      <c r="A239" s="285"/>
      <c r="B239" s="285"/>
      <c r="C239" s="7" t="s">
        <v>99</v>
      </c>
      <c r="D239" s="8" t="s">
        <v>92</v>
      </c>
      <c r="E239" s="9" t="s">
        <v>111</v>
      </c>
      <c r="F239" s="8" t="s">
        <v>92</v>
      </c>
    </row>
    <row r="240" spans="1:6" s="6" customFormat="1" ht="36.6" thickBot="1" x14ac:dyDescent="0.3">
      <c r="A240" s="285"/>
      <c r="B240" s="285"/>
      <c r="C240" s="7" t="s">
        <v>100</v>
      </c>
      <c r="D240" s="8" t="s">
        <v>92</v>
      </c>
      <c r="E240" s="9" t="s">
        <v>101</v>
      </c>
      <c r="F240" s="8" t="s">
        <v>92</v>
      </c>
    </row>
    <row r="241" spans="1:6" s="6" customFormat="1" ht="36.6" thickBot="1" x14ac:dyDescent="0.3">
      <c r="A241" s="285"/>
      <c r="B241" s="285"/>
      <c r="C241" s="7" t="s">
        <v>102</v>
      </c>
      <c r="D241" s="8" t="s">
        <v>92</v>
      </c>
      <c r="E241" s="9" t="s">
        <v>103</v>
      </c>
      <c r="F241" s="8" t="s">
        <v>92</v>
      </c>
    </row>
    <row r="242" spans="1:6" s="6" customFormat="1" ht="24.6" thickBot="1" x14ac:dyDescent="0.3">
      <c r="A242" s="285"/>
      <c r="B242" s="285"/>
      <c r="C242" s="7" t="s">
        <v>104</v>
      </c>
      <c r="D242" s="8" t="s">
        <v>92</v>
      </c>
      <c r="E242" s="9" t="s">
        <v>105</v>
      </c>
      <c r="F242" s="8" t="s">
        <v>92</v>
      </c>
    </row>
    <row r="243" spans="1:6" s="6" customFormat="1" ht="24.6" thickBot="1" x14ac:dyDescent="0.3">
      <c r="A243" s="285"/>
      <c r="B243" s="285"/>
      <c r="C243" s="195" t="s">
        <v>106</v>
      </c>
      <c r="D243" s="8" t="s">
        <v>92</v>
      </c>
      <c r="E243" s="9" t="s">
        <v>107</v>
      </c>
      <c r="F243" s="8" t="s">
        <v>92</v>
      </c>
    </row>
    <row r="244" spans="1:6" s="6" customFormat="1" ht="24.6" thickBot="1" x14ac:dyDescent="0.3">
      <c r="A244" s="285"/>
      <c r="B244" s="285"/>
      <c r="C244" s="289" t="s">
        <v>108</v>
      </c>
      <c r="D244" s="290" t="s">
        <v>824</v>
      </c>
      <c r="E244" s="9" t="s">
        <v>109</v>
      </c>
      <c r="F244" s="8" t="s">
        <v>92</v>
      </c>
    </row>
    <row r="245" spans="1:6" s="6" customFormat="1" ht="24.6" thickBot="1" x14ac:dyDescent="0.3">
      <c r="A245" s="285"/>
      <c r="B245" s="285"/>
      <c r="C245" s="289"/>
      <c r="D245" s="290"/>
      <c r="E245" s="9" t="s">
        <v>110</v>
      </c>
      <c r="F245" s="8" t="s">
        <v>92</v>
      </c>
    </row>
    <row r="246" spans="1:6" s="6" customFormat="1" ht="36.6" thickBot="1" x14ac:dyDescent="0.3">
      <c r="A246" s="285" t="str">
        <f>'Zakładka nr 2a - budynki'!A57</f>
        <v>28.</v>
      </c>
      <c r="B246" s="285" t="str">
        <f>'Zakładka nr 2a - budynki'!B57</f>
        <v>BUDYNEK- REDLINO O POW. 46,6</v>
      </c>
      <c r="C246" s="7" t="s">
        <v>97</v>
      </c>
      <c r="D246" s="8" t="s">
        <v>92</v>
      </c>
      <c r="E246" s="9" t="s">
        <v>112</v>
      </c>
      <c r="F246" s="8" t="s">
        <v>92</v>
      </c>
    </row>
    <row r="247" spans="1:6" s="6" customFormat="1" ht="36.6" thickBot="1" x14ac:dyDescent="0.3">
      <c r="A247" s="285"/>
      <c r="B247" s="285"/>
      <c r="C247" s="7" t="s">
        <v>113</v>
      </c>
      <c r="D247" s="8" t="s">
        <v>92</v>
      </c>
      <c r="E247" s="9" t="s">
        <v>98</v>
      </c>
      <c r="F247" s="8" t="s">
        <v>92</v>
      </c>
    </row>
    <row r="248" spans="1:6" s="6" customFormat="1" ht="36.6" thickBot="1" x14ac:dyDescent="0.3">
      <c r="A248" s="285"/>
      <c r="B248" s="285"/>
      <c r="C248" s="7" t="s">
        <v>99</v>
      </c>
      <c r="D248" s="8" t="s">
        <v>92</v>
      </c>
      <c r="E248" s="9" t="s">
        <v>111</v>
      </c>
      <c r="F248" s="8" t="s">
        <v>92</v>
      </c>
    </row>
    <row r="249" spans="1:6" s="6" customFormat="1" ht="36.6" thickBot="1" x14ac:dyDescent="0.3">
      <c r="A249" s="285"/>
      <c r="B249" s="285"/>
      <c r="C249" s="7" t="s">
        <v>100</v>
      </c>
      <c r="D249" s="8" t="s">
        <v>92</v>
      </c>
      <c r="E249" s="9" t="s">
        <v>101</v>
      </c>
      <c r="F249" s="8" t="s">
        <v>92</v>
      </c>
    </row>
    <row r="250" spans="1:6" s="6" customFormat="1" ht="36.6" thickBot="1" x14ac:dyDescent="0.3">
      <c r="A250" s="285"/>
      <c r="B250" s="285"/>
      <c r="C250" s="7" t="s">
        <v>102</v>
      </c>
      <c r="D250" s="8" t="s">
        <v>92</v>
      </c>
      <c r="E250" s="9" t="s">
        <v>103</v>
      </c>
      <c r="F250" s="8" t="s">
        <v>92</v>
      </c>
    </row>
    <row r="251" spans="1:6" s="6" customFormat="1" ht="24.6" thickBot="1" x14ac:dyDescent="0.3">
      <c r="A251" s="285"/>
      <c r="B251" s="285"/>
      <c r="C251" s="7" t="s">
        <v>104</v>
      </c>
      <c r="D251" s="8" t="s">
        <v>92</v>
      </c>
      <c r="E251" s="9" t="s">
        <v>105</v>
      </c>
      <c r="F251" s="8" t="s">
        <v>92</v>
      </c>
    </row>
    <row r="252" spans="1:6" s="6" customFormat="1" ht="24.6" thickBot="1" x14ac:dyDescent="0.3">
      <c r="A252" s="285"/>
      <c r="B252" s="285"/>
      <c r="C252" s="195" t="s">
        <v>106</v>
      </c>
      <c r="D252" s="8" t="s">
        <v>92</v>
      </c>
      <c r="E252" s="9" t="s">
        <v>107</v>
      </c>
      <c r="F252" s="8" t="s">
        <v>92</v>
      </c>
    </row>
    <row r="253" spans="1:6" s="6" customFormat="1" ht="24.6" thickBot="1" x14ac:dyDescent="0.3">
      <c r="A253" s="285"/>
      <c r="B253" s="285"/>
      <c r="C253" s="289" t="s">
        <v>108</v>
      </c>
      <c r="D253" s="290" t="s">
        <v>824</v>
      </c>
      <c r="E253" s="9" t="s">
        <v>109</v>
      </c>
      <c r="F253" s="8" t="s">
        <v>92</v>
      </c>
    </row>
    <row r="254" spans="1:6" s="6" customFormat="1" ht="24.6" thickBot="1" x14ac:dyDescent="0.3">
      <c r="A254" s="285"/>
      <c r="B254" s="285"/>
      <c r="C254" s="289"/>
      <c r="D254" s="290"/>
      <c r="E254" s="9" t="s">
        <v>110</v>
      </c>
      <c r="F254" s="8" t="s">
        <v>92</v>
      </c>
    </row>
    <row r="255" spans="1:6" s="6" customFormat="1" ht="36.6" thickBot="1" x14ac:dyDescent="0.3">
      <c r="A255" s="285" t="str">
        <f>'Zakładka nr 2a - budynki'!A59</f>
        <v>29.</v>
      </c>
      <c r="B255" s="285" t="str">
        <f>'Zakładka nr 2a - budynki'!B59</f>
        <v>BUDYNEK- RZYSZCZEWO O POW. 38,5 M2</v>
      </c>
      <c r="C255" s="7" t="s">
        <v>97</v>
      </c>
      <c r="D255" s="8" t="s">
        <v>92</v>
      </c>
      <c r="E255" s="9" t="s">
        <v>112</v>
      </c>
      <c r="F255" s="8" t="s">
        <v>92</v>
      </c>
    </row>
    <row r="256" spans="1:6" s="6" customFormat="1" ht="36.6" thickBot="1" x14ac:dyDescent="0.3">
      <c r="A256" s="285"/>
      <c r="B256" s="285"/>
      <c r="C256" s="7" t="s">
        <v>113</v>
      </c>
      <c r="D256" s="8" t="s">
        <v>92</v>
      </c>
      <c r="E256" s="9" t="s">
        <v>98</v>
      </c>
      <c r="F256" s="8" t="s">
        <v>92</v>
      </c>
    </row>
    <row r="257" spans="1:6" s="6" customFormat="1" ht="36.6" thickBot="1" x14ac:dyDescent="0.3">
      <c r="A257" s="285"/>
      <c r="B257" s="285"/>
      <c r="C257" s="7" t="s">
        <v>99</v>
      </c>
      <c r="D257" s="8" t="s">
        <v>92</v>
      </c>
      <c r="E257" s="9" t="s">
        <v>111</v>
      </c>
      <c r="F257" s="8" t="s">
        <v>92</v>
      </c>
    </row>
    <row r="258" spans="1:6" s="6" customFormat="1" ht="36.6" thickBot="1" x14ac:dyDescent="0.3">
      <c r="A258" s="285"/>
      <c r="B258" s="285"/>
      <c r="C258" s="7" t="s">
        <v>100</v>
      </c>
      <c r="D258" s="8" t="s">
        <v>92</v>
      </c>
      <c r="E258" s="9" t="s">
        <v>101</v>
      </c>
      <c r="F258" s="8" t="s">
        <v>92</v>
      </c>
    </row>
    <row r="259" spans="1:6" s="6" customFormat="1" ht="36.6" thickBot="1" x14ac:dyDescent="0.3">
      <c r="A259" s="285"/>
      <c r="B259" s="285"/>
      <c r="C259" s="7" t="s">
        <v>102</v>
      </c>
      <c r="D259" s="8" t="s">
        <v>92</v>
      </c>
      <c r="E259" s="9" t="s">
        <v>103</v>
      </c>
      <c r="F259" s="8" t="s">
        <v>92</v>
      </c>
    </row>
    <row r="260" spans="1:6" s="6" customFormat="1" ht="24.6" thickBot="1" x14ac:dyDescent="0.3">
      <c r="A260" s="285"/>
      <c r="B260" s="285"/>
      <c r="C260" s="7" t="s">
        <v>104</v>
      </c>
      <c r="D260" s="8" t="s">
        <v>92</v>
      </c>
      <c r="E260" s="9" t="s">
        <v>105</v>
      </c>
      <c r="F260" s="8" t="s">
        <v>92</v>
      </c>
    </row>
    <row r="261" spans="1:6" s="6" customFormat="1" ht="24.6" thickBot="1" x14ac:dyDescent="0.3">
      <c r="A261" s="285"/>
      <c r="B261" s="285"/>
      <c r="C261" s="195" t="s">
        <v>106</v>
      </c>
      <c r="D261" s="8" t="s">
        <v>92</v>
      </c>
      <c r="E261" s="9" t="s">
        <v>107</v>
      </c>
      <c r="F261" s="8" t="s">
        <v>92</v>
      </c>
    </row>
    <row r="262" spans="1:6" s="6" customFormat="1" ht="24.6" thickBot="1" x14ac:dyDescent="0.3">
      <c r="A262" s="285"/>
      <c r="B262" s="285"/>
      <c r="C262" s="289" t="s">
        <v>108</v>
      </c>
      <c r="D262" s="290" t="s">
        <v>824</v>
      </c>
      <c r="E262" s="9" t="s">
        <v>109</v>
      </c>
      <c r="F262" s="8" t="s">
        <v>92</v>
      </c>
    </row>
    <row r="263" spans="1:6" s="6" customFormat="1" ht="24.6" thickBot="1" x14ac:dyDescent="0.3">
      <c r="A263" s="285"/>
      <c r="B263" s="285"/>
      <c r="C263" s="289"/>
      <c r="D263" s="290"/>
      <c r="E263" s="9" t="s">
        <v>110</v>
      </c>
      <c r="F263" s="8" t="s">
        <v>92</v>
      </c>
    </row>
    <row r="264" spans="1:6" s="6" customFormat="1" ht="36.6" thickBot="1" x14ac:dyDescent="0.3">
      <c r="A264" s="285" t="str">
        <f>'Zakładka nr 2a - budynki'!A61</f>
        <v>30.</v>
      </c>
      <c r="B264" s="285" t="str">
        <f>'Zakładka nr 2a - budynki'!B61</f>
        <v>BUDYNEK- ZAGÓRZE O POW. 25,5</v>
      </c>
      <c r="C264" s="7" t="s">
        <v>97</v>
      </c>
      <c r="D264" s="8" t="s">
        <v>92</v>
      </c>
      <c r="E264" s="9" t="s">
        <v>112</v>
      </c>
      <c r="F264" s="8" t="s">
        <v>92</v>
      </c>
    </row>
    <row r="265" spans="1:6" s="6" customFormat="1" ht="36.6" thickBot="1" x14ac:dyDescent="0.3">
      <c r="A265" s="285"/>
      <c r="B265" s="285"/>
      <c r="C265" s="7" t="s">
        <v>113</v>
      </c>
      <c r="D265" s="8" t="s">
        <v>92</v>
      </c>
      <c r="E265" s="9" t="s">
        <v>98</v>
      </c>
      <c r="F265" s="8" t="s">
        <v>92</v>
      </c>
    </row>
    <row r="266" spans="1:6" s="6" customFormat="1" ht="36.6" thickBot="1" x14ac:dyDescent="0.3">
      <c r="A266" s="285"/>
      <c r="B266" s="285"/>
      <c r="C266" s="7" t="s">
        <v>99</v>
      </c>
      <c r="D266" s="8" t="s">
        <v>92</v>
      </c>
      <c r="E266" s="9" t="s">
        <v>111</v>
      </c>
      <c r="F266" s="8" t="s">
        <v>92</v>
      </c>
    </row>
    <row r="267" spans="1:6" s="6" customFormat="1" ht="36.6" thickBot="1" x14ac:dyDescent="0.3">
      <c r="A267" s="285"/>
      <c r="B267" s="285"/>
      <c r="C267" s="7" t="s">
        <v>100</v>
      </c>
      <c r="D267" s="8" t="s">
        <v>92</v>
      </c>
      <c r="E267" s="9" t="s">
        <v>101</v>
      </c>
      <c r="F267" s="8" t="s">
        <v>92</v>
      </c>
    </row>
    <row r="268" spans="1:6" s="6" customFormat="1" ht="36.6" thickBot="1" x14ac:dyDescent="0.3">
      <c r="A268" s="285"/>
      <c r="B268" s="285"/>
      <c r="C268" s="7" t="s">
        <v>102</v>
      </c>
      <c r="D268" s="8" t="s">
        <v>92</v>
      </c>
      <c r="E268" s="9" t="s">
        <v>103</v>
      </c>
      <c r="F268" s="8" t="s">
        <v>92</v>
      </c>
    </row>
    <row r="269" spans="1:6" s="6" customFormat="1" ht="24.6" thickBot="1" x14ac:dyDescent="0.3">
      <c r="A269" s="285"/>
      <c r="B269" s="285"/>
      <c r="C269" s="7" t="s">
        <v>104</v>
      </c>
      <c r="D269" s="8" t="s">
        <v>92</v>
      </c>
      <c r="E269" s="9" t="s">
        <v>105</v>
      </c>
      <c r="F269" s="8" t="s">
        <v>92</v>
      </c>
    </row>
    <row r="270" spans="1:6" s="6" customFormat="1" ht="24.6" thickBot="1" x14ac:dyDescent="0.3">
      <c r="A270" s="285"/>
      <c r="B270" s="285"/>
      <c r="C270" s="195" t="s">
        <v>106</v>
      </c>
      <c r="D270" s="8" t="s">
        <v>92</v>
      </c>
      <c r="E270" s="9" t="s">
        <v>107</v>
      </c>
      <c r="F270" s="8" t="s">
        <v>92</v>
      </c>
    </row>
    <row r="271" spans="1:6" s="6" customFormat="1" ht="24.6" thickBot="1" x14ac:dyDescent="0.3">
      <c r="A271" s="285"/>
      <c r="B271" s="285"/>
      <c r="C271" s="289" t="s">
        <v>108</v>
      </c>
      <c r="D271" s="290" t="s">
        <v>824</v>
      </c>
      <c r="E271" s="9" t="s">
        <v>109</v>
      </c>
      <c r="F271" s="8" t="s">
        <v>92</v>
      </c>
    </row>
    <row r="272" spans="1:6" s="6" customFormat="1" ht="24.6" thickBot="1" x14ac:dyDescent="0.3">
      <c r="A272" s="285"/>
      <c r="B272" s="285"/>
      <c r="C272" s="289"/>
      <c r="D272" s="290"/>
      <c r="E272" s="9" t="s">
        <v>110</v>
      </c>
      <c r="F272" s="8" t="s">
        <v>92</v>
      </c>
    </row>
    <row r="273" spans="1:6" s="6" customFormat="1" ht="36.6" thickBot="1" x14ac:dyDescent="0.3">
      <c r="A273" s="285" t="str">
        <f>'Zakładka nr 2a - budynki'!A63</f>
        <v>31.</v>
      </c>
      <c r="B273" s="285" t="str">
        <f>'Zakładka nr 2a - budynki'!B63</f>
        <v>BUDYNEK- RYCHOWO O POW. 103,06 M2</v>
      </c>
      <c r="C273" s="7" t="s">
        <v>97</v>
      </c>
      <c r="D273" s="8" t="s">
        <v>92</v>
      </c>
      <c r="E273" s="9" t="s">
        <v>112</v>
      </c>
      <c r="F273" s="8" t="s">
        <v>92</v>
      </c>
    </row>
    <row r="274" spans="1:6" s="6" customFormat="1" ht="36.6" thickBot="1" x14ac:dyDescent="0.3">
      <c r="A274" s="285"/>
      <c r="B274" s="285"/>
      <c r="C274" s="7" t="s">
        <v>113</v>
      </c>
      <c r="D274" s="8" t="s">
        <v>92</v>
      </c>
      <c r="E274" s="9" t="s">
        <v>98</v>
      </c>
      <c r="F274" s="8" t="s">
        <v>92</v>
      </c>
    </row>
    <row r="275" spans="1:6" s="6" customFormat="1" ht="36.6" thickBot="1" x14ac:dyDescent="0.3">
      <c r="A275" s="285"/>
      <c r="B275" s="285"/>
      <c r="C275" s="7" t="s">
        <v>99</v>
      </c>
      <c r="D275" s="8" t="s">
        <v>92</v>
      </c>
      <c r="E275" s="9" t="s">
        <v>111</v>
      </c>
      <c r="F275" s="8" t="s">
        <v>92</v>
      </c>
    </row>
    <row r="276" spans="1:6" s="6" customFormat="1" ht="36.6" thickBot="1" x14ac:dyDescent="0.3">
      <c r="A276" s="285"/>
      <c r="B276" s="285"/>
      <c r="C276" s="7" t="s">
        <v>100</v>
      </c>
      <c r="D276" s="8" t="s">
        <v>92</v>
      </c>
      <c r="E276" s="9" t="s">
        <v>101</v>
      </c>
      <c r="F276" s="8" t="s">
        <v>92</v>
      </c>
    </row>
    <row r="277" spans="1:6" s="6" customFormat="1" ht="36.6" thickBot="1" x14ac:dyDescent="0.3">
      <c r="A277" s="285"/>
      <c r="B277" s="285"/>
      <c r="C277" s="7" t="s">
        <v>102</v>
      </c>
      <c r="D277" s="8" t="s">
        <v>92</v>
      </c>
      <c r="E277" s="9" t="s">
        <v>103</v>
      </c>
      <c r="F277" s="8" t="s">
        <v>92</v>
      </c>
    </row>
    <row r="278" spans="1:6" s="6" customFormat="1" ht="24.6" thickBot="1" x14ac:dyDescent="0.3">
      <c r="A278" s="285"/>
      <c r="B278" s="285"/>
      <c r="C278" s="7" t="s">
        <v>104</v>
      </c>
      <c r="D278" s="8" t="s">
        <v>92</v>
      </c>
      <c r="E278" s="9" t="s">
        <v>105</v>
      </c>
      <c r="F278" s="8" t="s">
        <v>92</v>
      </c>
    </row>
    <row r="279" spans="1:6" s="6" customFormat="1" ht="24.6" thickBot="1" x14ac:dyDescent="0.3">
      <c r="A279" s="285"/>
      <c r="B279" s="285"/>
      <c r="C279" s="195" t="s">
        <v>106</v>
      </c>
      <c r="D279" s="8" t="s">
        <v>92</v>
      </c>
      <c r="E279" s="9" t="s">
        <v>107</v>
      </c>
      <c r="F279" s="8" t="s">
        <v>92</v>
      </c>
    </row>
    <row r="280" spans="1:6" s="6" customFormat="1" ht="24.6" thickBot="1" x14ac:dyDescent="0.3">
      <c r="A280" s="285"/>
      <c r="B280" s="285"/>
      <c r="C280" s="289" t="s">
        <v>108</v>
      </c>
      <c r="D280" s="290" t="s">
        <v>824</v>
      </c>
      <c r="E280" s="9" t="s">
        <v>109</v>
      </c>
      <c r="F280" s="8" t="s">
        <v>92</v>
      </c>
    </row>
    <row r="281" spans="1:6" s="6" customFormat="1" ht="24.6" thickBot="1" x14ac:dyDescent="0.3">
      <c r="A281" s="285"/>
      <c r="B281" s="285"/>
      <c r="C281" s="289"/>
      <c r="D281" s="290"/>
      <c r="E281" s="9" t="s">
        <v>110</v>
      </c>
      <c r="F281" s="8" t="s">
        <v>92</v>
      </c>
    </row>
    <row r="282" spans="1:6" s="6" customFormat="1" ht="36.75" customHeight="1" thickBot="1" x14ac:dyDescent="0.3">
      <c r="A282" s="285" t="str">
        <f>'Zakładka nr 2a - budynki'!A65</f>
        <v>32.</v>
      </c>
      <c r="B282" s="285" t="str">
        <f>'Zakładka nr 2a - budynki'!B65</f>
        <v>BUDYNEK MIESZKALNY BIAŁOGÓRZYNKO 3/1, DZ.552/11,552/12,552/13</v>
      </c>
      <c r="C282" s="7" t="s">
        <v>97</v>
      </c>
      <c r="D282" s="8" t="s">
        <v>92</v>
      </c>
      <c r="E282" s="9" t="s">
        <v>112</v>
      </c>
      <c r="F282" s="8" t="s">
        <v>92</v>
      </c>
    </row>
    <row r="283" spans="1:6" s="6" customFormat="1" ht="36.6" thickBot="1" x14ac:dyDescent="0.3">
      <c r="A283" s="285"/>
      <c r="B283" s="285"/>
      <c r="C283" s="7" t="s">
        <v>113</v>
      </c>
      <c r="D283" s="8" t="s">
        <v>92</v>
      </c>
      <c r="E283" s="9" t="s">
        <v>98</v>
      </c>
      <c r="F283" s="8" t="s">
        <v>92</v>
      </c>
    </row>
    <row r="284" spans="1:6" s="6" customFormat="1" ht="36.6" thickBot="1" x14ac:dyDescent="0.3">
      <c r="A284" s="285"/>
      <c r="B284" s="285"/>
      <c r="C284" s="7" t="s">
        <v>99</v>
      </c>
      <c r="D284" s="8" t="s">
        <v>92</v>
      </c>
      <c r="E284" s="9" t="s">
        <v>111</v>
      </c>
      <c r="F284" s="8" t="s">
        <v>92</v>
      </c>
    </row>
    <row r="285" spans="1:6" s="6" customFormat="1" ht="36.6" thickBot="1" x14ac:dyDescent="0.3">
      <c r="A285" s="285"/>
      <c r="B285" s="285"/>
      <c r="C285" s="7" t="s">
        <v>100</v>
      </c>
      <c r="D285" s="8" t="s">
        <v>92</v>
      </c>
      <c r="E285" s="9" t="s">
        <v>101</v>
      </c>
      <c r="F285" s="8" t="s">
        <v>92</v>
      </c>
    </row>
    <row r="286" spans="1:6" s="6" customFormat="1" ht="36.6" thickBot="1" x14ac:dyDescent="0.3">
      <c r="A286" s="285"/>
      <c r="B286" s="285"/>
      <c r="C286" s="7" t="s">
        <v>102</v>
      </c>
      <c r="D286" s="8" t="s">
        <v>92</v>
      </c>
      <c r="E286" s="9" t="s">
        <v>103</v>
      </c>
      <c r="F286" s="8" t="s">
        <v>92</v>
      </c>
    </row>
    <row r="287" spans="1:6" s="6" customFormat="1" ht="24.6" thickBot="1" x14ac:dyDescent="0.3">
      <c r="A287" s="285"/>
      <c r="B287" s="285"/>
      <c r="C287" s="7" t="s">
        <v>104</v>
      </c>
      <c r="D287" s="8" t="s">
        <v>92</v>
      </c>
      <c r="E287" s="9" t="s">
        <v>105</v>
      </c>
      <c r="F287" s="8" t="s">
        <v>92</v>
      </c>
    </row>
    <row r="288" spans="1:6" s="6" customFormat="1" ht="24.6" thickBot="1" x14ac:dyDescent="0.3">
      <c r="A288" s="285"/>
      <c r="B288" s="285"/>
      <c r="C288" s="195" t="s">
        <v>106</v>
      </c>
      <c r="D288" s="8" t="s">
        <v>92</v>
      </c>
      <c r="E288" s="9" t="s">
        <v>107</v>
      </c>
      <c r="F288" s="8" t="s">
        <v>92</v>
      </c>
    </row>
    <row r="289" spans="1:6" s="6" customFormat="1" ht="24.6" thickBot="1" x14ac:dyDescent="0.3">
      <c r="A289" s="285"/>
      <c r="B289" s="285"/>
      <c r="C289" s="289" t="s">
        <v>108</v>
      </c>
      <c r="D289" s="290" t="s">
        <v>824</v>
      </c>
      <c r="E289" s="9" t="s">
        <v>109</v>
      </c>
      <c r="F289" s="8" t="s">
        <v>92</v>
      </c>
    </row>
    <row r="290" spans="1:6" s="6" customFormat="1" ht="24.6" thickBot="1" x14ac:dyDescent="0.3">
      <c r="A290" s="285"/>
      <c r="B290" s="285"/>
      <c r="C290" s="289"/>
      <c r="D290" s="290"/>
      <c r="E290" s="9" t="s">
        <v>110</v>
      </c>
      <c r="F290" s="8" t="s">
        <v>92</v>
      </c>
    </row>
    <row r="291" spans="1:6" s="6" customFormat="1" ht="36.6" thickBot="1" x14ac:dyDescent="0.3">
      <c r="A291" s="285" t="str">
        <f>'Zakładka nr 2a - budynki'!A67</f>
        <v>33.</v>
      </c>
      <c r="B291" s="285" t="str">
        <f>'Zakładka nr 2a - budynki'!B67</f>
        <v>BUDYNEK MIESZKALNY BIAŁOGÓRZYNKO 3/2, DZ.552/11,552/12,552/13</v>
      </c>
      <c r="C291" s="7" t="s">
        <v>97</v>
      </c>
      <c r="D291" s="8" t="s">
        <v>92</v>
      </c>
      <c r="E291" s="9" t="s">
        <v>112</v>
      </c>
      <c r="F291" s="8" t="s">
        <v>92</v>
      </c>
    </row>
    <row r="292" spans="1:6" s="6" customFormat="1" ht="36.6" thickBot="1" x14ac:dyDescent="0.3">
      <c r="A292" s="285"/>
      <c r="B292" s="285"/>
      <c r="C292" s="7" t="s">
        <v>113</v>
      </c>
      <c r="D292" s="8" t="s">
        <v>92</v>
      </c>
      <c r="E292" s="9" t="s">
        <v>98</v>
      </c>
      <c r="F292" s="8" t="s">
        <v>92</v>
      </c>
    </row>
    <row r="293" spans="1:6" s="6" customFormat="1" ht="36.6" thickBot="1" x14ac:dyDescent="0.3">
      <c r="A293" s="285"/>
      <c r="B293" s="285"/>
      <c r="C293" s="7" t="s">
        <v>99</v>
      </c>
      <c r="D293" s="8" t="s">
        <v>92</v>
      </c>
      <c r="E293" s="9" t="s">
        <v>111</v>
      </c>
      <c r="F293" s="8" t="s">
        <v>92</v>
      </c>
    </row>
    <row r="294" spans="1:6" s="6" customFormat="1" ht="36.6" thickBot="1" x14ac:dyDescent="0.3">
      <c r="A294" s="285"/>
      <c r="B294" s="285"/>
      <c r="C294" s="7" t="s">
        <v>100</v>
      </c>
      <c r="D294" s="8" t="s">
        <v>92</v>
      </c>
      <c r="E294" s="9" t="s">
        <v>101</v>
      </c>
      <c r="F294" s="8" t="s">
        <v>92</v>
      </c>
    </row>
    <row r="295" spans="1:6" s="6" customFormat="1" ht="36.6" thickBot="1" x14ac:dyDescent="0.3">
      <c r="A295" s="285"/>
      <c r="B295" s="285"/>
      <c r="C295" s="7" t="s">
        <v>102</v>
      </c>
      <c r="D295" s="8" t="s">
        <v>92</v>
      </c>
      <c r="E295" s="9" t="s">
        <v>103</v>
      </c>
      <c r="F295" s="8" t="s">
        <v>92</v>
      </c>
    </row>
    <row r="296" spans="1:6" s="6" customFormat="1" ht="24.6" thickBot="1" x14ac:dyDescent="0.3">
      <c r="A296" s="285"/>
      <c r="B296" s="285"/>
      <c r="C296" s="7" t="s">
        <v>104</v>
      </c>
      <c r="D296" s="8" t="s">
        <v>92</v>
      </c>
      <c r="E296" s="9" t="s">
        <v>105</v>
      </c>
      <c r="F296" s="8" t="s">
        <v>92</v>
      </c>
    </row>
    <row r="297" spans="1:6" s="6" customFormat="1" ht="24.6" thickBot="1" x14ac:dyDescent="0.3">
      <c r="A297" s="285"/>
      <c r="B297" s="285"/>
      <c r="C297" s="195" t="s">
        <v>106</v>
      </c>
      <c r="D297" s="8" t="s">
        <v>92</v>
      </c>
      <c r="E297" s="9" t="s">
        <v>107</v>
      </c>
      <c r="F297" s="8" t="s">
        <v>92</v>
      </c>
    </row>
    <row r="298" spans="1:6" s="6" customFormat="1" ht="24.6" thickBot="1" x14ac:dyDescent="0.3">
      <c r="A298" s="285"/>
      <c r="B298" s="285"/>
      <c r="C298" s="289" t="s">
        <v>108</v>
      </c>
      <c r="D298" s="290" t="s">
        <v>824</v>
      </c>
      <c r="E298" s="9" t="s">
        <v>109</v>
      </c>
      <c r="F298" s="8" t="s">
        <v>92</v>
      </c>
    </row>
    <row r="299" spans="1:6" s="6" customFormat="1" ht="24.6" thickBot="1" x14ac:dyDescent="0.3">
      <c r="A299" s="285"/>
      <c r="B299" s="285"/>
      <c r="C299" s="289"/>
      <c r="D299" s="290"/>
      <c r="E299" s="9" t="s">
        <v>110</v>
      </c>
      <c r="F299" s="8" t="s">
        <v>92</v>
      </c>
    </row>
    <row r="300" spans="1:6" s="6" customFormat="1" ht="36.6" thickBot="1" x14ac:dyDescent="0.3">
      <c r="A300" s="285" t="str">
        <f>'Zakładka nr 2a - budynki'!A69</f>
        <v>34.</v>
      </c>
      <c r="B300" s="285" t="str">
        <f>'Zakładka nr 2a - budynki'!B69</f>
        <v>BUDYNEK MIESZKALNY BIAŁOGÓRZYNKO 2/1, DZ.595</v>
      </c>
      <c r="C300" s="7" t="s">
        <v>97</v>
      </c>
      <c r="D300" s="8" t="s">
        <v>92</v>
      </c>
      <c r="E300" s="9" t="s">
        <v>112</v>
      </c>
      <c r="F300" s="8" t="s">
        <v>92</v>
      </c>
    </row>
    <row r="301" spans="1:6" s="6" customFormat="1" ht="36.6" thickBot="1" x14ac:dyDescent="0.3">
      <c r="A301" s="285"/>
      <c r="B301" s="285"/>
      <c r="C301" s="7" t="s">
        <v>113</v>
      </c>
      <c r="D301" s="8" t="s">
        <v>92</v>
      </c>
      <c r="E301" s="9" t="s">
        <v>98</v>
      </c>
      <c r="F301" s="8" t="s">
        <v>92</v>
      </c>
    </row>
    <row r="302" spans="1:6" s="6" customFormat="1" ht="36.6" thickBot="1" x14ac:dyDescent="0.3">
      <c r="A302" s="285"/>
      <c r="B302" s="285"/>
      <c r="C302" s="7" t="s">
        <v>99</v>
      </c>
      <c r="D302" s="8" t="s">
        <v>92</v>
      </c>
      <c r="E302" s="9" t="s">
        <v>111</v>
      </c>
      <c r="F302" s="8" t="s">
        <v>92</v>
      </c>
    </row>
    <row r="303" spans="1:6" s="6" customFormat="1" ht="36.6" thickBot="1" x14ac:dyDescent="0.3">
      <c r="A303" s="285"/>
      <c r="B303" s="285"/>
      <c r="C303" s="7" t="s">
        <v>100</v>
      </c>
      <c r="D303" s="8" t="s">
        <v>92</v>
      </c>
      <c r="E303" s="9" t="s">
        <v>101</v>
      </c>
      <c r="F303" s="8" t="s">
        <v>92</v>
      </c>
    </row>
    <row r="304" spans="1:6" s="6" customFormat="1" ht="36.6" thickBot="1" x14ac:dyDescent="0.3">
      <c r="A304" s="285"/>
      <c r="B304" s="285"/>
      <c r="C304" s="7" t="s">
        <v>102</v>
      </c>
      <c r="D304" s="8" t="s">
        <v>92</v>
      </c>
      <c r="E304" s="9" t="s">
        <v>103</v>
      </c>
      <c r="F304" s="8" t="s">
        <v>92</v>
      </c>
    </row>
    <row r="305" spans="1:6" s="6" customFormat="1" ht="24.6" thickBot="1" x14ac:dyDescent="0.3">
      <c r="A305" s="285"/>
      <c r="B305" s="285"/>
      <c r="C305" s="7" t="s">
        <v>104</v>
      </c>
      <c r="D305" s="8" t="s">
        <v>92</v>
      </c>
      <c r="E305" s="9" t="s">
        <v>105</v>
      </c>
      <c r="F305" s="8" t="s">
        <v>92</v>
      </c>
    </row>
    <row r="306" spans="1:6" s="6" customFormat="1" ht="24.6" thickBot="1" x14ac:dyDescent="0.3">
      <c r="A306" s="285"/>
      <c r="B306" s="285"/>
      <c r="C306" s="195" t="s">
        <v>106</v>
      </c>
      <c r="D306" s="8" t="s">
        <v>92</v>
      </c>
      <c r="E306" s="9" t="s">
        <v>107</v>
      </c>
      <c r="F306" s="8" t="s">
        <v>92</v>
      </c>
    </row>
    <row r="307" spans="1:6" s="6" customFormat="1" ht="24.75" customHeight="1" thickBot="1" x14ac:dyDescent="0.3">
      <c r="A307" s="285"/>
      <c r="B307" s="285"/>
      <c r="C307" s="289" t="s">
        <v>108</v>
      </c>
      <c r="D307" s="290" t="s">
        <v>824</v>
      </c>
      <c r="E307" s="9" t="s">
        <v>109</v>
      </c>
      <c r="F307" s="8" t="s">
        <v>92</v>
      </c>
    </row>
    <row r="308" spans="1:6" s="6" customFormat="1" ht="24.6" thickBot="1" x14ac:dyDescent="0.3">
      <c r="A308" s="285"/>
      <c r="B308" s="285"/>
      <c r="C308" s="289"/>
      <c r="D308" s="290"/>
      <c r="E308" s="9" t="s">
        <v>110</v>
      </c>
      <c r="F308" s="8" t="s">
        <v>92</v>
      </c>
    </row>
    <row r="309" spans="1:6" s="6" customFormat="1" ht="36.6" thickBot="1" x14ac:dyDescent="0.3">
      <c r="A309" s="285" t="str">
        <f>'Zakładka nr 2a - budynki'!A71</f>
        <v>35.</v>
      </c>
      <c r="B309" s="285" t="str">
        <f>'Zakładka nr 2a - budynki'!B71</f>
        <v>BUDYNEK MIESZKALNY BYSZYNO, 5/3, DZ. 241</v>
      </c>
      <c r="C309" s="7" t="s">
        <v>97</v>
      </c>
      <c r="D309" s="8" t="s">
        <v>92</v>
      </c>
      <c r="E309" s="9" t="s">
        <v>112</v>
      </c>
      <c r="F309" s="8" t="s">
        <v>92</v>
      </c>
    </row>
    <row r="310" spans="1:6" s="6" customFormat="1" ht="36.6" thickBot="1" x14ac:dyDescent="0.3">
      <c r="A310" s="285"/>
      <c r="B310" s="285"/>
      <c r="C310" s="7" t="s">
        <v>113</v>
      </c>
      <c r="D310" s="8" t="s">
        <v>92</v>
      </c>
      <c r="E310" s="9" t="s">
        <v>98</v>
      </c>
      <c r="F310" s="8" t="s">
        <v>92</v>
      </c>
    </row>
    <row r="311" spans="1:6" s="6" customFormat="1" ht="36.6" thickBot="1" x14ac:dyDescent="0.3">
      <c r="A311" s="285"/>
      <c r="B311" s="285"/>
      <c r="C311" s="7" t="s">
        <v>99</v>
      </c>
      <c r="D311" s="8" t="s">
        <v>92</v>
      </c>
      <c r="E311" s="9" t="s">
        <v>111</v>
      </c>
      <c r="F311" s="8" t="s">
        <v>92</v>
      </c>
    </row>
    <row r="312" spans="1:6" s="6" customFormat="1" ht="36.6" thickBot="1" x14ac:dyDescent="0.3">
      <c r="A312" s="285"/>
      <c r="B312" s="285"/>
      <c r="C312" s="7" t="s">
        <v>100</v>
      </c>
      <c r="D312" s="8" t="s">
        <v>92</v>
      </c>
      <c r="E312" s="9" t="s">
        <v>101</v>
      </c>
      <c r="F312" s="8" t="s">
        <v>92</v>
      </c>
    </row>
    <row r="313" spans="1:6" s="6" customFormat="1" ht="36.6" thickBot="1" x14ac:dyDescent="0.3">
      <c r="A313" s="285"/>
      <c r="B313" s="285"/>
      <c r="C313" s="7" t="s">
        <v>102</v>
      </c>
      <c r="D313" s="8" t="s">
        <v>92</v>
      </c>
      <c r="E313" s="9" t="s">
        <v>103</v>
      </c>
      <c r="F313" s="8" t="s">
        <v>92</v>
      </c>
    </row>
    <row r="314" spans="1:6" s="6" customFormat="1" ht="24.6" thickBot="1" x14ac:dyDescent="0.3">
      <c r="A314" s="285"/>
      <c r="B314" s="285"/>
      <c r="C314" s="7" t="s">
        <v>104</v>
      </c>
      <c r="D314" s="8" t="s">
        <v>92</v>
      </c>
      <c r="E314" s="9" t="s">
        <v>105</v>
      </c>
      <c r="F314" s="8" t="s">
        <v>92</v>
      </c>
    </row>
    <row r="315" spans="1:6" s="6" customFormat="1" ht="24.6" thickBot="1" x14ac:dyDescent="0.3">
      <c r="A315" s="285"/>
      <c r="B315" s="285"/>
      <c r="C315" s="195" t="s">
        <v>106</v>
      </c>
      <c r="D315" s="8" t="s">
        <v>92</v>
      </c>
      <c r="E315" s="9" t="s">
        <v>107</v>
      </c>
      <c r="F315" s="8" t="s">
        <v>92</v>
      </c>
    </row>
    <row r="316" spans="1:6" s="6" customFormat="1" ht="24.75" customHeight="1" thickBot="1" x14ac:dyDescent="0.3">
      <c r="A316" s="285"/>
      <c r="B316" s="285"/>
      <c r="C316" s="289" t="s">
        <v>108</v>
      </c>
      <c r="D316" s="290" t="s">
        <v>824</v>
      </c>
      <c r="E316" s="9" t="s">
        <v>109</v>
      </c>
      <c r="F316" s="8" t="s">
        <v>92</v>
      </c>
    </row>
    <row r="317" spans="1:6" s="6" customFormat="1" ht="24.6" thickBot="1" x14ac:dyDescent="0.3">
      <c r="A317" s="285"/>
      <c r="B317" s="285"/>
      <c r="C317" s="289"/>
      <c r="D317" s="290"/>
      <c r="E317" s="9" t="s">
        <v>110</v>
      </c>
      <c r="F317" s="8" t="s">
        <v>92</v>
      </c>
    </row>
    <row r="318" spans="1:6" s="6" customFormat="1" ht="36.6" thickBot="1" x14ac:dyDescent="0.3">
      <c r="A318" s="285" t="str">
        <f>'Zakładka nr 2a - budynki'!A73</f>
        <v>36.</v>
      </c>
      <c r="B318" s="285" t="str">
        <f>'Zakładka nr 2a - budynki'!B73</f>
        <v>BUDYNEK MIESZKALNY BYSZYNO 30/2, DZ. 166</v>
      </c>
      <c r="C318" s="7" t="s">
        <v>97</v>
      </c>
      <c r="D318" s="8" t="s">
        <v>92</v>
      </c>
      <c r="E318" s="9" t="s">
        <v>112</v>
      </c>
      <c r="F318" s="8" t="s">
        <v>92</v>
      </c>
    </row>
    <row r="319" spans="1:6" s="6" customFormat="1" ht="36.6" thickBot="1" x14ac:dyDescent="0.3">
      <c r="A319" s="285"/>
      <c r="B319" s="285"/>
      <c r="C319" s="7" t="s">
        <v>113</v>
      </c>
      <c r="D319" s="8" t="s">
        <v>92</v>
      </c>
      <c r="E319" s="9" t="s">
        <v>98</v>
      </c>
      <c r="F319" s="8" t="s">
        <v>92</v>
      </c>
    </row>
    <row r="320" spans="1:6" s="6" customFormat="1" ht="36.6" thickBot="1" x14ac:dyDescent="0.3">
      <c r="A320" s="285"/>
      <c r="B320" s="285"/>
      <c r="C320" s="7" t="s">
        <v>99</v>
      </c>
      <c r="D320" s="8" t="s">
        <v>92</v>
      </c>
      <c r="E320" s="9" t="s">
        <v>111</v>
      </c>
      <c r="F320" s="8" t="s">
        <v>92</v>
      </c>
    </row>
    <row r="321" spans="1:6" s="6" customFormat="1" ht="36.6" thickBot="1" x14ac:dyDescent="0.3">
      <c r="A321" s="285"/>
      <c r="B321" s="285"/>
      <c r="C321" s="7" t="s">
        <v>100</v>
      </c>
      <c r="D321" s="8" t="s">
        <v>92</v>
      </c>
      <c r="E321" s="9" t="s">
        <v>101</v>
      </c>
      <c r="F321" s="8" t="s">
        <v>92</v>
      </c>
    </row>
    <row r="322" spans="1:6" s="6" customFormat="1" ht="36.6" thickBot="1" x14ac:dyDescent="0.3">
      <c r="A322" s="285"/>
      <c r="B322" s="285"/>
      <c r="C322" s="7" t="s">
        <v>102</v>
      </c>
      <c r="D322" s="8" t="s">
        <v>92</v>
      </c>
      <c r="E322" s="9" t="s">
        <v>103</v>
      </c>
      <c r="F322" s="8" t="s">
        <v>92</v>
      </c>
    </row>
    <row r="323" spans="1:6" s="6" customFormat="1" ht="24.6" thickBot="1" x14ac:dyDescent="0.3">
      <c r="A323" s="285"/>
      <c r="B323" s="285"/>
      <c r="C323" s="7" t="s">
        <v>104</v>
      </c>
      <c r="D323" s="8" t="s">
        <v>92</v>
      </c>
      <c r="E323" s="9" t="s">
        <v>105</v>
      </c>
      <c r="F323" s="8" t="s">
        <v>92</v>
      </c>
    </row>
    <row r="324" spans="1:6" s="6" customFormat="1" ht="24.6" thickBot="1" x14ac:dyDescent="0.3">
      <c r="A324" s="285"/>
      <c r="B324" s="285"/>
      <c r="C324" s="195" t="s">
        <v>106</v>
      </c>
      <c r="D324" s="8" t="s">
        <v>92</v>
      </c>
      <c r="E324" s="9" t="s">
        <v>107</v>
      </c>
      <c r="F324" s="8" t="s">
        <v>92</v>
      </c>
    </row>
    <row r="325" spans="1:6" s="6" customFormat="1" ht="24.75" customHeight="1" thickBot="1" x14ac:dyDescent="0.3">
      <c r="A325" s="285"/>
      <c r="B325" s="285"/>
      <c r="C325" s="289" t="s">
        <v>108</v>
      </c>
      <c r="D325" s="290" t="s">
        <v>824</v>
      </c>
      <c r="E325" s="9" t="s">
        <v>109</v>
      </c>
      <c r="F325" s="8" t="s">
        <v>92</v>
      </c>
    </row>
    <row r="326" spans="1:6" s="6" customFormat="1" ht="24.6" thickBot="1" x14ac:dyDescent="0.3">
      <c r="A326" s="285"/>
      <c r="B326" s="285"/>
      <c r="C326" s="289"/>
      <c r="D326" s="290"/>
      <c r="E326" s="9" t="s">
        <v>110</v>
      </c>
      <c r="F326" s="8" t="s">
        <v>92</v>
      </c>
    </row>
    <row r="327" spans="1:6" s="6" customFormat="1" ht="36.6" thickBot="1" x14ac:dyDescent="0.3">
      <c r="A327" s="285" t="str">
        <f>'Zakładka nr 2a - budynki'!A75</f>
        <v>37.</v>
      </c>
      <c r="B327" s="285" t="str">
        <f>'Zakładka nr 2a - budynki'!B75</f>
        <v>BUDYNEK MIESZKALNY DARGIKOWO 17/2</v>
      </c>
      <c r="C327" s="7" t="s">
        <v>97</v>
      </c>
      <c r="D327" s="8" t="s">
        <v>92</v>
      </c>
      <c r="E327" s="9" t="s">
        <v>112</v>
      </c>
      <c r="F327" s="8" t="s">
        <v>92</v>
      </c>
    </row>
    <row r="328" spans="1:6" s="6" customFormat="1" ht="36.6" thickBot="1" x14ac:dyDescent="0.3">
      <c r="A328" s="285"/>
      <c r="B328" s="285"/>
      <c r="C328" s="7" t="s">
        <v>113</v>
      </c>
      <c r="D328" s="8" t="s">
        <v>92</v>
      </c>
      <c r="E328" s="9" t="s">
        <v>98</v>
      </c>
      <c r="F328" s="8" t="s">
        <v>92</v>
      </c>
    </row>
    <row r="329" spans="1:6" s="6" customFormat="1" ht="36.6" thickBot="1" x14ac:dyDescent="0.3">
      <c r="A329" s="285"/>
      <c r="B329" s="285"/>
      <c r="C329" s="7" t="s">
        <v>99</v>
      </c>
      <c r="D329" s="8" t="s">
        <v>92</v>
      </c>
      <c r="E329" s="9" t="s">
        <v>111</v>
      </c>
      <c r="F329" s="8" t="s">
        <v>92</v>
      </c>
    </row>
    <row r="330" spans="1:6" s="6" customFormat="1" ht="36.6" thickBot="1" x14ac:dyDescent="0.3">
      <c r="A330" s="285"/>
      <c r="B330" s="285"/>
      <c r="C330" s="7" t="s">
        <v>100</v>
      </c>
      <c r="D330" s="8" t="s">
        <v>92</v>
      </c>
      <c r="E330" s="9" t="s">
        <v>101</v>
      </c>
      <c r="F330" s="8" t="s">
        <v>92</v>
      </c>
    </row>
    <row r="331" spans="1:6" s="6" customFormat="1" ht="36.6" thickBot="1" x14ac:dyDescent="0.3">
      <c r="A331" s="285"/>
      <c r="B331" s="285"/>
      <c r="C331" s="7" t="s">
        <v>102</v>
      </c>
      <c r="D331" s="8" t="s">
        <v>92</v>
      </c>
      <c r="E331" s="9" t="s">
        <v>103</v>
      </c>
      <c r="F331" s="8" t="s">
        <v>92</v>
      </c>
    </row>
    <row r="332" spans="1:6" s="6" customFormat="1" ht="24.6" thickBot="1" x14ac:dyDescent="0.3">
      <c r="A332" s="285"/>
      <c r="B332" s="285"/>
      <c r="C332" s="7" t="s">
        <v>104</v>
      </c>
      <c r="D332" s="8" t="s">
        <v>92</v>
      </c>
      <c r="E332" s="9" t="s">
        <v>105</v>
      </c>
      <c r="F332" s="8" t="s">
        <v>92</v>
      </c>
    </row>
    <row r="333" spans="1:6" s="6" customFormat="1" ht="24.6" thickBot="1" x14ac:dyDescent="0.3">
      <c r="A333" s="285"/>
      <c r="B333" s="285"/>
      <c r="C333" s="195" t="s">
        <v>106</v>
      </c>
      <c r="D333" s="8" t="s">
        <v>92</v>
      </c>
      <c r="E333" s="9" t="s">
        <v>107</v>
      </c>
      <c r="F333" s="8" t="s">
        <v>92</v>
      </c>
    </row>
    <row r="334" spans="1:6" s="6" customFormat="1" ht="24.6" thickBot="1" x14ac:dyDescent="0.3">
      <c r="A334" s="285"/>
      <c r="B334" s="285"/>
      <c r="C334" s="289" t="s">
        <v>108</v>
      </c>
      <c r="D334" s="290" t="s">
        <v>824</v>
      </c>
      <c r="E334" s="9" t="s">
        <v>109</v>
      </c>
      <c r="F334" s="8" t="s">
        <v>92</v>
      </c>
    </row>
    <row r="335" spans="1:6" s="6" customFormat="1" ht="24.6" thickBot="1" x14ac:dyDescent="0.3">
      <c r="A335" s="285"/>
      <c r="B335" s="285"/>
      <c r="C335" s="289"/>
      <c r="D335" s="290"/>
      <c r="E335" s="9" t="s">
        <v>110</v>
      </c>
      <c r="F335" s="8" t="s">
        <v>92</v>
      </c>
    </row>
    <row r="336" spans="1:6" s="6" customFormat="1" ht="36.6" thickBot="1" x14ac:dyDescent="0.3">
      <c r="A336" s="285" t="str">
        <f>'Zakładka nr 2a - budynki'!A77</f>
        <v>38.</v>
      </c>
      <c r="B336" s="285" t="str">
        <f>'Zakładka nr 2a - budynki'!B77</f>
        <v>BUDYNEK MIESZKALNY PODWILCZE 44/2</v>
      </c>
      <c r="C336" s="7" t="s">
        <v>97</v>
      </c>
      <c r="D336" s="8" t="s">
        <v>92</v>
      </c>
      <c r="E336" s="9" t="s">
        <v>112</v>
      </c>
      <c r="F336" s="8" t="s">
        <v>92</v>
      </c>
    </row>
    <row r="337" spans="1:6" s="6" customFormat="1" ht="36.6" thickBot="1" x14ac:dyDescent="0.3">
      <c r="A337" s="285"/>
      <c r="B337" s="285"/>
      <c r="C337" s="7" t="s">
        <v>113</v>
      </c>
      <c r="D337" s="8" t="s">
        <v>92</v>
      </c>
      <c r="E337" s="9" t="s">
        <v>98</v>
      </c>
      <c r="F337" s="8" t="s">
        <v>92</v>
      </c>
    </row>
    <row r="338" spans="1:6" s="6" customFormat="1" ht="36.6" thickBot="1" x14ac:dyDescent="0.3">
      <c r="A338" s="285"/>
      <c r="B338" s="285"/>
      <c r="C338" s="7" t="s">
        <v>99</v>
      </c>
      <c r="D338" s="8" t="s">
        <v>92</v>
      </c>
      <c r="E338" s="9" t="s">
        <v>111</v>
      </c>
      <c r="F338" s="8" t="s">
        <v>92</v>
      </c>
    </row>
    <row r="339" spans="1:6" s="6" customFormat="1" ht="36.6" thickBot="1" x14ac:dyDescent="0.3">
      <c r="A339" s="285"/>
      <c r="B339" s="285"/>
      <c r="C339" s="7" t="s">
        <v>100</v>
      </c>
      <c r="D339" s="8" t="s">
        <v>92</v>
      </c>
      <c r="E339" s="9" t="s">
        <v>101</v>
      </c>
      <c r="F339" s="8" t="s">
        <v>92</v>
      </c>
    </row>
    <row r="340" spans="1:6" s="6" customFormat="1" ht="36.6" thickBot="1" x14ac:dyDescent="0.3">
      <c r="A340" s="285"/>
      <c r="B340" s="285"/>
      <c r="C340" s="7" t="s">
        <v>102</v>
      </c>
      <c r="D340" s="8" t="s">
        <v>92</v>
      </c>
      <c r="E340" s="9" t="s">
        <v>103</v>
      </c>
      <c r="F340" s="8" t="s">
        <v>92</v>
      </c>
    </row>
    <row r="341" spans="1:6" s="6" customFormat="1" ht="24.6" thickBot="1" x14ac:dyDescent="0.3">
      <c r="A341" s="285"/>
      <c r="B341" s="285"/>
      <c r="C341" s="7" t="s">
        <v>104</v>
      </c>
      <c r="D341" s="8" t="s">
        <v>92</v>
      </c>
      <c r="E341" s="9" t="s">
        <v>105</v>
      </c>
      <c r="F341" s="8" t="s">
        <v>92</v>
      </c>
    </row>
    <row r="342" spans="1:6" s="6" customFormat="1" ht="24.6" thickBot="1" x14ac:dyDescent="0.3">
      <c r="A342" s="285"/>
      <c r="B342" s="285"/>
      <c r="C342" s="195" t="s">
        <v>106</v>
      </c>
      <c r="D342" s="8" t="s">
        <v>92</v>
      </c>
      <c r="E342" s="9" t="s">
        <v>107</v>
      </c>
      <c r="F342" s="8" t="s">
        <v>92</v>
      </c>
    </row>
    <row r="343" spans="1:6" s="6" customFormat="1" ht="24.6" thickBot="1" x14ac:dyDescent="0.3">
      <c r="A343" s="285"/>
      <c r="B343" s="285"/>
      <c r="C343" s="289" t="s">
        <v>108</v>
      </c>
      <c r="D343" s="290" t="s">
        <v>824</v>
      </c>
      <c r="E343" s="9" t="s">
        <v>109</v>
      </c>
      <c r="F343" s="8" t="s">
        <v>92</v>
      </c>
    </row>
    <row r="344" spans="1:6" s="6" customFormat="1" ht="24.6" thickBot="1" x14ac:dyDescent="0.3">
      <c r="A344" s="285"/>
      <c r="B344" s="285"/>
      <c r="C344" s="289"/>
      <c r="D344" s="290"/>
      <c r="E344" s="9" t="s">
        <v>110</v>
      </c>
      <c r="F344" s="8" t="s">
        <v>92</v>
      </c>
    </row>
    <row r="345" spans="1:6" s="6" customFormat="1" ht="36.6" thickBot="1" x14ac:dyDescent="0.3">
      <c r="A345" s="285" t="str">
        <f>'Zakładka nr 2a - budynki'!A79</f>
        <v>39.</v>
      </c>
      <c r="B345" s="285" t="str">
        <f>'Zakładka nr 2a - budynki'!B79</f>
        <v>BUDYNEK MIESZKALNY PODWILCZE 43</v>
      </c>
      <c r="C345" s="7" t="s">
        <v>97</v>
      </c>
      <c r="D345" s="8" t="s">
        <v>92</v>
      </c>
      <c r="E345" s="9" t="s">
        <v>112</v>
      </c>
      <c r="F345" s="8" t="s">
        <v>92</v>
      </c>
    </row>
    <row r="346" spans="1:6" s="6" customFormat="1" ht="36.6" thickBot="1" x14ac:dyDescent="0.3">
      <c r="A346" s="285"/>
      <c r="B346" s="285"/>
      <c r="C346" s="7" t="s">
        <v>113</v>
      </c>
      <c r="D346" s="8" t="s">
        <v>92</v>
      </c>
      <c r="E346" s="9" t="s">
        <v>98</v>
      </c>
      <c r="F346" s="8" t="s">
        <v>92</v>
      </c>
    </row>
    <row r="347" spans="1:6" s="6" customFormat="1" ht="36.6" thickBot="1" x14ac:dyDescent="0.3">
      <c r="A347" s="285"/>
      <c r="B347" s="285"/>
      <c r="C347" s="7" t="s">
        <v>99</v>
      </c>
      <c r="D347" s="8" t="s">
        <v>92</v>
      </c>
      <c r="E347" s="9" t="s">
        <v>111</v>
      </c>
      <c r="F347" s="8" t="s">
        <v>92</v>
      </c>
    </row>
    <row r="348" spans="1:6" s="6" customFormat="1" ht="36.6" thickBot="1" x14ac:dyDescent="0.3">
      <c r="A348" s="285"/>
      <c r="B348" s="285"/>
      <c r="C348" s="7" t="s">
        <v>100</v>
      </c>
      <c r="D348" s="8" t="s">
        <v>92</v>
      </c>
      <c r="E348" s="9" t="s">
        <v>101</v>
      </c>
      <c r="F348" s="8" t="s">
        <v>92</v>
      </c>
    </row>
    <row r="349" spans="1:6" s="6" customFormat="1" ht="36.6" thickBot="1" x14ac:dyDescent="0.3">
      <c r="A349" s="285"/>
      <c r="B349" s="285"/>
      <c r="C349" s="7" t="s">
        <v>102</v>
      </c>
      <c r="D349" s="8" t="s">
        <v>92</v>
      </c>
      <c r="E349" s="9" t="s">
        <v>103</v>
      </c>
      <c r="F349" s="8" t="s">
        <v>92</v>
      </c>
    </row>
    <row r="350" spans="1:6" s="6" customFormat="1" ht="24.6" thickBot="1" x14ac:dyDescent="0.3">
      <c r="A350" s="285"/>
      <c r="B350" s="285"/>
      <c r="C350" s="7" t="s">
        <v>104</v>
      </c>
      <c r="D350" s="8" t="s">
        <v>92</v>
      </c>
      <c r="E350" s="9" t="s">
        <v>105</v>
      </c>
      <c r="F350" s="8" t="s">
        <v>92</v>
      </c>
    </row>
    <row r="351" spans="1:6" s="6" customFormat="1" ht="24.6" thickBot="1" x14ac:dyDescent="0.3">
      <c r="A351" s="285"/>
      <c r="B351" s="285"/>
      <c r="C351" s="195" t="s">
        <v>106</v>
      </c>
      <c r="D351" s="8" t="s">
        <v>92</v>
      </c>
      <c r="E351" s="9" t="s">
        <v>107</v>
      </c>
      <c r="F351" s="8" t="s">
        <v>92</v>
      </c>
    </row>
    <row r="352" spans="1:6" s="6" customFormat="1" ht="24.6" thickBot="1" x14ac:dyDescent="0.3">
      <c r="A352" s="285"/>
      <c r="B352" s="285"/>
      <c r="C352" s="289" t="s">
        <v>108</v>
      </c>
      <c r="D352" s="290" t="s">
        <v>824</v>
      </c>
      <c r="E352" s="9" t="s">
        <v>109</v>
      </c>
      <c r="F352" s="8" t="s">
        <v>92</v>
      </c>
    </row>
    <row r="353" spans="1:6" s="6" customFormat="1" ht="24.6" thickBot="1" x14ac:dyDescent="0.3">
      <c r="A353" s="285"/>
      <c r="B353" s="285"/>
      <c r="C353" s="289"/>
      <c r="D353" s="290"/>
      <c r="E353" s="9" t="s">
        <v>110</v>
      </c>
      <c r="F353" s="8" t="s">
        <v>92</v>
      </c>
    </row>
    <row r="354" spans="1:6" s="6" customFormat="1" ht="36.6" thickBot="1" x14ac:dyDescent="0.3">
      <c r="A354" s="285" t="str">
        <f>'Zakładka nr 2a - budynki'!A81</f>
        <v>40.</v>
      </c>
      <c r="B354" s="285" t="str">
        <f>'Zakładka nr 2a - budynki'!B81</f>
        <v>BUDYNEK MIESZKALNY NAWINO 3/1</v>
      </c>
      <c r="C354" s="7" t="s">
        <v>97</v>
      </c>
      <c r="D354" s="8" t="s">
        <v>92</v>
      </c>
      <c r="E354" s="9" t="s">
        <v>112</v>
      </c>
      <c r="F354" s="8" t="s">
        <v>92</v>
      </c>
    </row>
    <row r="355" spans="1:6" s="6" customFormat="1" ht="36.6" thickBot="1" x14ac:dyDescent="0.3">
      <c r="A355" s="285"/>
      <c r="B355" s="285"/>
      <c r="C355" s="7" t="s">
        <v>113</v>
      </c>
      <c r="D355" s="8" t="s">
        <v>92</v>
      </c>
      <c r="E355" s="9" t="s">
        <v>98</v>
      </c>
      <c r="F355" s="8" t="s">
        <v>92</v>
      </c>
    </row>
    <row r="356" spans="1:6" s="6" customFormat="1" ht="36.6" thickBot="1" x14ac:dyDescent="0.3">
      <c r="A356" s="285"/>
      <c r="B356" s="285"/>
      <c r="C356" s="7" t="s">
        <v>99</v>
      </c>
      <c r="D356" s="8" t="s">
        <v>92</v>
      </c>
      <c r="E356" s="9" t="s">
        <v>111</v>
      </c>
      <c r="F356" s="8" t="s">
        <v>92</v>
      </c>
    </row>
    <row r="357" spans="1:6" s="6" customFormat="1" ht="36.6" thickBot="1" x14ac:dyDescent="0.3">
      <c r="A357" s="285"/>
      <c r="B357" s="285"/>
      <c r="C357" s="7" t="s">
        <v>100</v>
      </c>
      <c r="D357" s="8" t="s">
        <v>92</v>
      </c>
      <c r="E357" s="9" t="s">
        <v>101</v>
      </c>
      <c r="F357" s="8" t="s">
        <v>92</v>
      </c>
    </row>
    <row r="358" spans="1:6" s="6" customFormat="1" ht="36.6" thickBot="1" x14ac:dyDescent="0.3">
      <c r="A358" s="285"/>
      <c r="B358" s="285"/>
      <c r="C358" s="7" t="s">
        <v>102</v>
      </c>
      <c r="D358" s="8" t="s">
        <v>92</v>
      </c>
      <c r="E358" s="9" t="s">
        <v>103</v>
      </c>
      <c r="F358" s="8" t="s">
        <v>92</v>
      </c>
    </row>
    <row r="359" spans="1:6" s="6" customFormat="1" ht="24.6" thickBot="1" x14ac:dyDescent="0.3">
      <c r="A359" s="285"/>
      <c r="B359" s="285"/>
      <c r="C359" s="7" t="s">
        <v>104</v>
      </c>
      <c r="D359" s="8" t="s">
        <v>92</v>
      </c>
      <c r="E359" s="9" t="s">
        <v>105</v>
      </c>
      <c r="F359" s="8" t="s">
        <v>92</v>
      </c>
    </row>
    <row r="360" spans="1:6" s="6" customFormat="1" ht="24.6" thickBot="1" x14ac:dyDescent="0.3">
      <c r="A360" s="285"/>
      <c r="B360" s="285"/>
      <c r="C360" s="195" t="s">
        <v>106</v>
      </c>
      <c r="D360" s="8" t="s">
        <v>92</v>
      </c>
      <c r="E360" s="9" t="s">
        <v>107</v>
      </c>
      <c r="F360" s="8" t="s">
        <v>92</v>
      </c>
    </row>
    <row r="361" spans="1:6" s="6" customFormat="1" ht="24.6" thickBot="1" x14ac:dyDescent="0.3">
      <c r="A361" s="285"/>
      <c r="B361" s="285"/>
      <c r="C361" s="289" t="s">
        <v>108</v>
      </c>
      <c r="D361" s="290" t="s">
        <v>824</v>
      </c>
      <c r="E361" s="9" t="s">
        <v>109</v>
      </c>
      <c r="F361" s="8" t="s">
        <v>92</v>
      </c>
    </row>
    <row r="362" spans="1:6" s="6" customFormat="1" ht="24.6" thickBot="1" x14ac:dyDescent="0.3">
      <c r="A362" s="285"/>
      <c r="B362" s="285"/>
      <c r="C362" s="289"/>
      <c r="D362" s="290"/>
      <c r="E362" s="9" t="s">
        <v>110</v>
      </c>
      <c r="F362" s="8" t="s">
        <v>92</v>
      </c>
    </row>
    <row r="363" spans="1:6" s="6" customFormat="1" ht="36.6" thickBot="1" x14ac:dyDescent="0.3">
      <c r="A363" s="285" t="str">
        <f>'Zakładka nr 2a - budynki'!A83</f>
        <v>41.</v>
      </c>
      <c r="B363" s="285" t="str">
        <f>'Zakładka nr 2a - budynki'!B83</f>
        <v>BUDYNEK MIESZKALNY NAWINO 3/2</v>
      </c>
      <c r="C363" s="7" t="s">
        <v>97</v>
      </c>
      <c r="D363" s="8" t="s">
        <v>92</v>
      </c>
      <c r="E363" s="9" t="s">
        <v>112</v>
      </c>
      <c r="F363" s="8" t="s">
        <v>92</v>
      </c>
    </row>
    <row r="364" spans="1:6" s="6" customFormat="1" ht="36.6" thickBot="1" x14ac:dyDescent="0.3">
      <c r="A364" s="285"/>
      <c r="B364" s="285"/>
      <c r="C364" s="7" t="s">
        <v>113</v>
      </c>
      <c r="D364" s="8" t="s">
        <v>92</v>
      </c>
      <c r="E364" s="9" t="s">
        <v>98</v>
      </c>
      <c r="F364" s="8" t="s">
        <v>92</v>
      </c>
    </row>
    <row r="365" spans="1:6" s="6" customFormat="1" ht="36.6" thickBot="1" x14ac:dyDescent="0.3">
      <c r="A365" s="285"/>
      <c r="B365" s="285"/>
      <c r="C365" s="7" t="s">
        <v>99</v>
      </c>
      <c r="D365" s="8" t="s">
        <v>92</v>
      </c>
      <c r="E365" s="9" t="s">
        <v>111</v>
      </c>
      <c r="F365" s="8" t="s">
        <v>92</v>
      </c>
    </row>
    <row r="366" spans="1:6" s="6" customFormat="1" ht="36.6" thickBot="1" x14ac:dyDescent="0.3">
      <c r="A366" s="285"/>
      <c r="B366" s="285"/>
      <c r="C366" s="7" t="s">
        <v>100</v>
      </c>
      <c r="D366" s="8" t="s">
        <v>92</v>
      </c>
      <c r="E366" s="9" t="s">
        <v>101</v>
      </c>
      <c r="F366" s="8" t="s">
        <v>92</v>
      </c>
    </row>
    <row r="367" spans="1:6" s="6" customFormat="1" ht="36.6" thickBot="1" x14ac:dyDescent="0.3">
      <c r="A367" s="285"/>
      <c r="B367" s="285"/>
      <c r="C367" s="7" t="s">
        <v>102</v>
      </c>
      <c r="D367" s="8" t="s">
        <v>92</v>
      </c>
      <c r="E367" s="9" t="s">
        <v>103</v>
      </c>
      <c r="F367" s="8" t="s">
        <v>92</v>
      </c>
    </row>
    <row r="368" spans="1:6" s="6" customFormat="1" ht="24.6" thickBot="1" x14ac:dyDescent="0.3">
      <c r="A368" s="285"/>
      <c r="B368" s="285"/>
      <c r="C368" s="7" t="s">
        <v>104</v>
      </c>
      <c r="D368" s="8" t="s">
        <v>92</v>
      </c>
      <c r="E368" s="9" t="s">
        <v>105</v>
      </c>
      <c r="F368" s="8" t="s">
        <v>92</v>
      </c>
    </row>
    <row r="369" spans="1:6" s="6" customFormat="1" ht="24.6" thickBot="1" x14ac:dyDescent="0.3">
      <c r="A369" s="285"/>
      <c r="B369" s="285"/>
      <c r="C369" s="195" t="s">
        <v>106</v>
      </c>
      <c r="D369" s="8" t="s">
        <v>92</v>
      </c>
      <c r="E369" s="9" t="s">
        <v>107</v>
      </c>
      <c r="F369" s="8" t="s">
        <v>92</v>
      </c>
    </row>
    <row r="370" spans="1:6" s="6" customFormat="1" ht="24.6" thickBot="1" x14ac:dyDescent="0.3">
      <c r="A370" s="285"/>
      <c r="B370" s="285"/>
      <c r="C370" s="289" t="s">
        <v>108</v>
      </c>
      <c r="D370" s="290" t="s">
        <v>824</v>
      </c>
      <c r="E370" s="9" t="s">
        <v>109</v>
      </c>
      <c r="F370" s="8" t="s">
        <v>92</v>
      </c>
    </row>
    <row r="371" spans="1:6" s="6" customFormat="1" ht="24.6" thickBot="1" x14ac:dyDescent="0.3">
      <c r="A371" s="285"/>
      <c r="B371" s="285"/>
      <c r="C371" s="289"/>
      <c r="D371" s="290"/>
      <c r="E371" s="9" t="s">
        <v>110</v>
      </c>
      <c r="F371" s="8" t="s">
        <v>92</v>
      </c>
    </row>
    <row r="372" spans="1:6" s="6" customFormat="1" ht="36.6" thickBot="1" x14ac:dyDescent="0.3">
      <c r="A372" s="285" t="str">
        <f>'Zakładka nr 2a - budynki'!A85</f>
        <v>42.</v>
      </c>
      <c r="B372" s="285" t="str">
        <f>'Zakładka nr 2a - budynki'!B85</f>
        <v>BUDYNEK MIESZKALNY NAWINO 3/3</v>
      </c>
      <c r="C372" s="7" t="s">
        <v>97</v>
      </c>
      <c r="D372" s="8" t="s">
        <v>92</v>
      </c>
      <c r="E372" s="9" t="s">
        <v>112</v>
      </c>
      <c r="F372" s="8" t="s">
        <v>92</v>
      </c>
    </row>
    <row r="373" spans="1:6" s="6" customFormat="1" ht="36.6" thickBot="1" x14ac:dyDescent="0.3">
      <c r="A373" s="285"/>
      <c r="B373" s="285"/>
      <c r="C373" s="7" t="s">
        <v>113</v>
      </c>
      <c r="D373" s="8" t="s">
        <v>92</v>
      </c>
      <c r="E373" s="9" t="s">
        <v>98</v>
      </c>
      <c r="F373" s="8" t="s">
        <v>92</v>
      </c>
    </row>
    <row r="374" spans="1:6" s="6" customFormat="1" ht="36.6" thickBot="1" x14ac:dyDescent="0.3">
      <c r="A374" s="285"/>
      <c r="B374" s="285"/>
      <c r="C374" s="7" t="s">
        <v>99</v>
      </c>
      <c r="D374" s="8" t="s">
        <v>92</v>
      </c>
      <c r="E374" s="9" t="s">
        <v>111</v>
      </c>
      <c r="F374" s="8" t="s">
        <v>92</v>
      </c>
    </row>
    <row r="375" spans="1:6" s="6" customFormat="1" ht="36.6" thickBot="1" x14ac:dyDescent="0.3">
      <c r="A375" s="285"/>
      <c r="B375" s="285"/>
      <c r="C375" s="7" t="s">
        <v>100</v>
      </c>
      <c r="D375" s="8" t="s">
        <v>92</v>
      </c>
      <c r="E375" s="9" t="s">
        <v>101</v>
      </c>
      <c r="F375" s="8" t="s">
        <v>92</v>
      </c>
    </row>
    <row r="376" spans="1:6" s="6" customFormat="1" ht="36.6" thickBot="1" x14ac:dyDescent="0.3">
      <c r="A376" s="285"/>
      <c r="B376" s="285"/>
      <c r="C376" s="7" t="s">
        <v>102</v>
      </c>
      <c r="D376" s="8" t="s">
        <v>92</v>
      </c>
      <c r="E376" s="9" t="s">
        <v>103</v>
      </c>
      <c r="F376" s="8" t="s">
        <v>92</v>
      </c>
    </row>
    <row r="377" spans="1:6" s="6" customFormat="1" ht="24.6" thickBot="1" x14ac:dyDescent="0.3">
      <c r="A377" s="285"/>
      <c r="B377" s="285"/>
      <c r="C377" s="7" t="s">
        <v>104</v>
      </c>
      <c r="D377" s="8" t="s">
        <v>92</v>
      </c>
      <c r="E377" s="9" t="s">
        <v>105</v>
      </c>
      <c r="F377" s="8" t="s">
        <v>92</v>
      </c>
    </row>
    <row r="378" spans="1:6" s="6" customFormat="1" ht="24.6" thickBot="1" x14ac:dyDescent="0.3">
      <c r="A378" s="285"/>
      <c r="B378" s="285"/>
      <c r="C378" s="195" t="s">
        <v>106</v>
      </c>
      <c r="D378" s="8" t="s">
        <v>92</v>
      </c>
      <c r="E378" s="9" t="s">
        <v>107</v>
      </c>
      <c r="F378" s="8" t="s">
        <v>92</v>
      </c>
    </row>
    <row r="379" spans="1:6" s="6" customFormat="1" ht="24.6" thickBot="1" x14ac:dyDescent="0.3">
      <c r="A379" s="285"/>
      <c r="B379" s="285"/>
      <c r="C379" s="289" t="s">
        <v>108</v>
      </c>
      <c r="D379" s="290" t="s">
        <v>824</v>
      </c>
      <c r="E379" s="9" t="s">
        <v>109</v>
      </c>
      <c r="F379" s="8" t="s">
        <v>92</v>
      </c>
    </row>
    <row r="380" spans="1:6" s="6" customFormat="1" ht="24.6" thickBot="1" x14ac:dyDescent="0.3">
      <c r="A380" s="285"/>
      <c r="B380" s="285"/>
      <c r="C380" s="289"/>
      <c r="D380" s="290"/>
      <c r="E380" s="9" t="s">
        <v>110</v>
      </c>
      <c r="F380" s="8" t="s">
        <v>92</v>
      </c>
    </row>
    <row r="381" spans="1:6" s="6" customFormat="1" ht="36.75" customHeight="1" thickBot="1" x14ac:dyDescent="0.3">
      <c r="A381" s="285" t="str">
        <f>'Zakładka nr 2a - budynki'!A87</f>
        <v>43.</v>
      </c>
      <c r="B381" s="285" t="str">
        <f>'Zakładka nr 2a - budynki'!B87</f>
        <v>BUDYNEK MIESZKALNY NAWINO 3/4</v>
      </c>
      <c r="C381" s="7" t="s">
        <v>97</v>
      </c>
      <c r="D381" s="8" t="s">
        <v>92</v>
      </c>
      <c r="E381" s="9" t="s">
        <v>112</v>
      </c>
      <c r="F381" s="8" t="s">
        <v>92</v>
      </c>
    </row>
    <row r="382" spans="1:6" s="6" customFormat="1" ht="36.6" thickBot="1" x14ac:dyDescent="0.3">
      <c r="A382" s="285"/>
      <c r="B382" s="285"/>
      <c r="C382" s="7" t="s">
        <v>113</v>
      </c>
      <c r="D382" s="8" t="s">
        <v>92</v>
      </c>
      <c r="E382" s="9" t="s">
        <v>98</v>
      </c>
      <c r="F382" s="8" t="s">
        <v>92</v>
      </c>
    </row>
    <row r="383" spans="1:6" s="6" customFormat="1" ht="36.6" thickBot="1" x14ac:dyDescent="0.3">
      <c r="A383" s="285"/>
      <c r="B383" s="285"/>
      <c r="C383" s="7" t="s">
        <v>99</v>
      </c>
      <c r="D383" s="8" t="s">
        <v>92</v>
      </c>
      <c r="E383" s="9" t="s">
        <v>111</v>
      </c>
      <c r="F383" s="8" t="s">
        <v>92</v>
      </c>
    </row>
    <row r="384" spans="1:6" s="6" customFormat="1" ht="36.6" thickBot="1" x14ac:dyDescent="0.3">
      <c r="A384" s="285"/>
      <c r="B384" s="285"/>
      <c r="C384" s="7" t="s">
        <v>100</v>
      </c>
      <c r="D384" s="8" t="s">
        <v>92</v>
      </c>
      <c r="E384" s="9" t="s">
        <v>101</v>
      </c>
      <c r="F384" s="8" t="s">
        <v>92</v>
      </c>
    </row>
    <row r="385" spans="1:6" s="6" customFormat="1" ht="36.6" thickBot="1" x14ac:dyDescent="0.3">
      <c r="A385" s="285"/>
      <c r="B385" s="285"/>
      <c r="C385" s="7" t="s">
        <v>102</v>
      </c>
      <c r="D385" s="8" t="s">
        <v>92</v>
      </c>
      <c r="E385" s="9" t="s">
        <v>103</v>
      </c>
      <c r="F385" s="8" t="s">
        <v>92</v>
      </c>
    </row>
    <row r="386" spans="1:6" s="6" customFormat="1" ht="24.6" thickBot="1" x14ac:dyDescent="0.3">
      <c r="A386" s="285"/>
      <c r="B386" s="285"/>
      <c r="C386" s="7" t="s">
        <v>104</v>
      </c>
      <c r="D386" s="8" t="s">
        <v>92</v>
      </c>
      <c r="E386" s="9" t="s">
        <v>105</v>
      </c>
      <c r="F386" s="8" t="s">
        <v>92</v>
      </c>
    </row>
    <row r="387" spans="1:6" s="6" customFormat="1" ht="24.6" thickBot="1" x14ac:dyDescent="0.3">
      <c r="A387" s="285"/>
      <c r="B387" s="285"/>
      <c r="C387" s="195" t="s">
        <v>106</v>
      </c>
      <c r="D387" s="8" t="s">
        <v>92</v>
      </c>
      <c r="E387" s="9" t="s">
        <v>107</v>
      </c>
      <c r="F387" s="8" t="s">
        <v>92</v>
      </c>
    </row>
    <row r="388" spans="1:6" s="6" customFormat="1" ht="24.6" thickBot="1" x14ac:dyDescent="0.3">
      <c r="A388" s="285"/>
      <c r="B388" s="285"/>
      <c r="C388" s="289" t="s">
        <v>108</v>
      </c>
      <c r="D388" s="290" t="s">
        <v>824</v>
      </c>
      <c r="E388" s="9" t="s">
        <v>109</v>
      </c>
      <c r="F388" s="8" t="s">
        <v>92</v>
      </c>
    </row>
    <row r="389" spans="1:6" s="6" customFormat="1" ht="24.6" thickBot="1" x14ac:dyDescent="0.3">
      <c r="A389" s="285"/>
      <c r="B389" s="285"/>
      <c r="C389" s="289"/>
      <c r="D389" s="290"/>
      <c r="E389" s="9" t="s">
        <v>110</v>
      </c>
      <c r="F389" s="8" t="s">
        <v>92</v>
      </c>
    </row>
    <row r="390" spans="1:6" s="6" customFormat="1" ht="36.75" customHeight="1" thickBot="1" x14ac:dyDescent="0.3">
      <c r="A390" s="285" t="str">
        <f>'Zakładka nr 2a - budynki'!A89</f>
        <v>44.</v>
      </c>
      <c r="B390" s="285" t="str">
        <f>'Zakładka nr 2a - budynki'!B89</f>
        <v>BUDYNEK MIESZKALNY ROGOWO 33/1, DZ. 214/3</v>
      </c>
      <c r="C390" s="7" t="s">
        <v>97</v>
      </c>
      <c r="D390" s="8" t="s">
        <v>92</v>
      </c>
      <c r="E390" s="9" t="s">
        <v>112</v>
      </c>
      <c r="F390" s="8" t="s">
        <v>92</v>
      </c>
    </row>
    <row r="391" spans="1:6" s="6" customFormat="1" ht="36.6" thickBot="1" x14ac:dyDescent="0.3">
      <c r="A391" s="285"/>
      <c r="B391" s="285"/>
      <c r="C391" s="7" t="s">
        <v>113</v>
      </c>
      <c r="D391" s="8" t="s">
        <v>92</v>
      </c>
      <c r="E391" s="9" t="s">
        <v>98</v>
      </c>
      <c r="F391" s="8" t="s">
        <v>92</v>
      </c>
    </row>
    <row r="392" spans="1:6" s="6" customFormat="1" ht="36.6" thickBot="1" x14ac:dyDescent="0.3">
      <c r="A392" s="285"/>
      <c r="B392" s="285"/>
      <c r="C392" s="7" t="s">
        <v>99</v>
      </c>
      <c r="D392" s="8" t="s">
        <v>92</v>
      </c>
      <c r="E392" s="9" t="s">
        <v>111</v>
      </c>
      <c r="F392" s="8" t="s">
        <v>92</v>
      </c>
    </row>
    <row r="393" spans="1:6" s="6" customFormat="1" ht="36.6" thickBot="1" x14ac:dyDescent="0.3">
      <c r="A393" s="285"/>
      <c r="B393" s="285"/>
      <c r="C393" s="7" t="s">
        <v>100</v>
      </c>
      <c r="D393" s="8" t="s">
        <v>92</v>
      </c>
      <c r="E393" s="9" t="s">
        <v>101</v>
      </c>
      <c r="F393" s="8" t="s">
        <v>92</v>
      </c>
    </row>
    <row r="394" spans="1:6" s="6" customFormat="1" ht="36.6" thickBot="1" x14ac:dyDescent="0.3">
      <c r="A394" s="285"/>
      <c r="B394" s="285"/>
      <c r="C394" s="7" t="s">
        <v>102</v>
      </c>
      <c r="D394" s="8" t="s">
        <v>92</v>
      </c>
      <c r="E394" s="9" t="s">
        <v>103</v>
      </c>
      <c r="F394" s="8" t="s">
        <v>92</v>
      </c>
    </row>
    <row r="395" spans="1:6" s="6" customFormat="1" ht="24.6" thickBot="1" x14ac:dyDescent="0.3">
      <c r="A395" s="285"/>
      <c r="B395" s="285"/>
      <c r="C395" s="7" t="s">
        <v>104</v>
      </c>
      <c r="D395" s="8" t="s">
        <v>92</v>
      </c>
      <c r="E395" s="9" t="s">
        <v>105</v>
      </c>
      <c r="F395" s="8" t="s">
        <v>92</v>
      </c>
    </row>
    <row r="396" spans="1:6" s="6" customFormat="1" ht="24.6" thickBot="1" x14ac:dyDescent="0.3">
      <c r="A396" s="285"/>
      <c r="B396" s="285"/>
      <c r="C396" s="195" t="s">
        <v>106</v>
      </c>
      <c r="D396" s="8" t="s">
        <v>92</v>
      </c>
      <c r="E396" s="9" t="s">
        <v>107</v>
      </c>
      <c r="F396" s="8" t="s">
        <v>92</v>
      </c>
    </row>
    <row r="397" spans="1:6" s="6" customFormat="1" ht="24.6" thickBot="1" x14ac:dyDescent="0.3">
      <c r="A397" s="285"/>
      <c r="B397" s="285"/>
      <c r="C397" s="289" t="s">
        <v>108</v>
      </c>
      <c r="D397" s="290" t="s">
        <v>824</v>
      </c>
      <c r="E397" s="9" t="s">
        <v>109</v>
      </c>
      <c r="F397" s="8" t="s">
        <v>92</v>
      </c>
    </row>
    <row r="398" spans="1:6" s="6" customFormat="1" ht="24.6" thickBot="1" x14ac:dyDescent="0.3">
      <c r="A398" s="285"/>
      <c r="B398" s="285"/>
      <c r="C398" s="289"/>
      <c r="D398" s="290"/>
      <c r="E398" s="9" t="s">
        <v>110</v>
      </c>
      <c r="F398" s="8" t="s">
        <v>92</v>
      </c>
    </row>
    <row r="399" spans="1:6" s="6" customFormat="1" ht="36.6" thickBot="1" x14ac:dyDescent="0.3">
      <c r="A399" s="285" t="str">
        <f>'Zakładka nr 2a - budynki'!A91</f>
        <v>45.</v>
      </c>
      <c r="B399" s="285" t="str">
        <f>'Zakładka nr 2a - budynki'!B91</f>
        <v>BUDYNEK MIESZKALNY ROGOWO 4/1, DZ. 166/6</v>
      </c>
      <c r="C399" s="7" t="s">
        <v>97</v>
      </c>
      <c r="D399" s="8" t="s">
        <v>92</v>
      </c>
      <c r="E399" s="9" t="s">
        <v>112</v>
      </c>
      <c r="F399" s="8" t="s">
        <v>92</v>
      </c>
    </row>
    <row r="400" spans="1:6" s="6" customFormat="1" ht="36.6" thickBot="1" x14ac:dyDescent="0.3">
      <c r="A400" s="285"/>
      <c r="B400" s="285"/>
      <c r="C400" s="7" t="s">
        <v>113</v>
      </c>
      <c r="D400" s="8" t="s">
        <v>92</v>
      </c>
      <c r="E400" s="9" t="s">
        <v>98</v>
      </c>
      <c r="F400" s="8" t="s">
        <v>92</v>
      </c>
    </row>
    <row r="401" spans="1:6" s="6" customFormat="1" ht="36.6" thickBot="1" x14ac:dyDescent="0.3">
      <c r="A401" s="285"/>
      <c r="B401" s="285"/>
      <c r="C401" s="7" t="s">
        <v>99</v>
      </c>
      <c r="D401" s="8" t="s">
        <v>92</v>
      </c>
      <c r="E401" s="9" t="s">
        <v>111</v>
      </c>
      <c r="F401" s="8" t="s">
        <v>92</v>
      </c>
    </row>
    <row r="402" spans="1:6" s="6" customFormat="1" ht="36.6" thickBot="1" x14ac:dyDescent="0.3">
      <c r="A402" s="285"/>
      <c r="B402" s="285"/>
      <c r="C402" s="7" t="s">
        <v>100</v>
      </c>
      <c r="D402" s="8" t="s">
        <v>92</v>
      </c>
      <c r="E402" s="9" t="s">
        <v>101</v>
      </c>
      <c r="F402" s="8" t="s">
        <v>92</v>
      </c>
    </row>
    <row r="403" spans="1:6" s="6" customFormat="1" ht="36.6" thickBot="1" x14ac:dyDescent="0.3">
      <c r="A403" s="285"/>
      <c r="B403" s="285"/>
      <c r="C403" s="7" t="s">
        <v>102</v>
      </c>
      <c r="D403" s="8" t="s">
        <v>92</v>
      </c>
      <c r="E403" s="9" t="s">
        <v>103</v>
      </c>
      <c r="F403" s="8" t="s">
        <v>92</v>
      </c>
    </row>
    <row r="404" spans="1:6" s="6" customFormat="1" ht="24.6" thickBot="1" x14ac:dyDescent="0.3">
      <c r="A404" s="285"/>
      <c r="B404" s="285"/>
      <c r="C404" s="7" t="s">
        <v>104</v>
      </c>
      <c r="D404" s="8" t="s">
        <v>92</v>
      </c>
      <c r="E404" s="9" t="s">
        <v>105</v>
      </c>
      <c r="F404" s="8" t="s">
        <v>92</v>
      </c>
    </row>
    <row r="405" spans="1:6" s="6" customFormat="1" ht="24.6" thickBot="1" x14ac:dyDescent="0.3">
      <c r="A405" s="285"/>
      <c r="B405" s="285"/>
      <c r="C405" s="195" t="s">
        <v>106</v>
      </c>
      <c r="D405" s="8" t="s">
        <v>92</v>
      </c>
      <c r="E405" s="9" t="s">
        <v>107</v>
      </c>
      <c r="F405" s="8" t="s">
        <v>92</v>
      </c>
    </row>
    <row r="406" spans="1:6" s="6" customFormat="1" ht="24.6" thickBot="1" x14ac:dyDescent="0.3">
      <c r="A406" s="285"/>
      <c r="B406" s="285"/>
      <c r="C406" s="289" t="s">
        <v>108</v>
      </c>
      <c r="D406" s="290" t="s">
        <v>824</v>
      </c>
      <c r="E406" s="9" t="s">
        <v>109</v>
      </c>
      <c r="F406" s="8" t="s">
        <v>92</v>
      </c>
    </row>
    <row r="407" spans="1:6" s="6" customFormat="1" ht="24.6" thickBot="1" x14ac:dyDescent="0.3">
      <c r="A407" s="285"/>
      <c r="B407" s="285"/>
      <c r="C407" s="289"/>
      <c r="D407" s="290"/>
      <c r="E407" s="9" t="s">
        <v>110</v>
      </c>
      <c r="F407" s="8" t="s">
        <v>92</v>
      </c>
    </row>
    <row r="408" spans="1:6" s="6" customFormat="1" ht="36.6" thickBot="1" x14ac:dyDescent="0.3">
      <c r="A408" s="285" t="str">
        <f>'Zakładka nr 2a - budynki'!A93</f>
        <v>46.</v>
      </c>
      <c r="B408" s="285" t="str">
        <f>'Zakładka nr 2a - budynki'!B93</f>
        <v>BUDYNEK MIESZKALNY PUSTKOWO 10/1</v>
      </c>
      <c r="C408" s="7" t="s">
        <v>97</v>
      </c>
      <c r="D408" s="8" t="s">
        <v>92</v>
      </c>
      <c r="E408" s="9" t="s">
        <v>112</v>
      </c>
      <c r="F408" s="8" t="s">
        <v>92</v>
      </c>
    </row>
    <row r="409" spans="1:6" s="6" customFormat="1" ht="36.6" thickBot="1" x14ac:dyDescent="0.3">
      <c r="A409" s="285"/>
      <c r="B409" s="285"/>
      <c r="C409" s="7" t="s">
        <v>113</v>
      </c>
      <c r="D409" s="8" t="s">
        <v>92</v>
      </c>
      <c r="E409" s="9" t="s">
        <v>98</v>
      </c>
      <c r="F409" s="8" t="s">
        <v>92</v>
      </c>
    </row>
    <row r="410" spans="1:6" s="6" customFormat="1" ht="36.6" thickBot="1" x14ac:dyDescent="0.3">
      <c r="A410" s="285"/>
      <c r="B410" s="285"/>
      <c r="C410" s="7" t="s">
        <v>99</v>
      </c>
      <c r="D410" s="8" t="s">
        <v>92</v>
      </c>
      <c r="E410" s="9" t="s">
        <v>111</v>
      </c>
      <c r="F410" s="8" t="s">
        <v>92</v>
      </c>
    </row>
    <row r="411" spans="1:6" s="6" customFormat="1" ht="36.6" thickBot="1" x14ac:dyDescent="0.3">
      <c r="A411" s="285"/>
      <c r="B411" s="285"/>
      <c r="C411" s="7" t="s">
        <v>100</v>
      </c>
      <c r="D411" s="8" t="s">
        <v>92</v>
      </c>
      <c r="E411" s="9" t="s">
        <v>101</v>
      </c>
      <c r="F411" s="8" t="s">
        <v>92</v>
      </c>
    </row>
    <row r="412" spans="1:6" s="6" customFormat="1" ht="36.6" thickBot="1" x14ac:dyDescent="0.3">
      <c r="A412" s="285"/>
      <c r="B412" s="285"/>
      <c r="C412" s="7" t="s">
        <v>102</v>
      </c>
      <c r="D412" s="8" t="s">
        <v>92</v>
      </c>
      <c r="E412" s="9" t="s">
        <v>103</v>
      </c>
      <c r="F412" s="8" t="s">
        <v>92</v>
      </c>
    </row>
    <row r="413" spans="1:6" s="6" customFormat="1" ht="24.6" thickBot="1" x14ac:dyDescent="0.3">
      <c r="A413" s="285"/>
      <c r="B413" s="285"/>
      <c r="C413" s="7" t="s">
        <v>104</v>
      </c>
      <c r="D413" s="8" t="s">
        <v>92</v>
      </c>
      <c r="E413" s="9" t="s">
        <v>105</v>
      </c>
      <c r="F413" s="8" t="s">
        <v>92</v>
      </c>
    </row>
    <row r="414" spans="1:6" s="6" customFormat="1" ht="24.6" thickBot="1" x14ac:dyDescent="0.3">
      <c r="A414" s="285"/>
      <c r="B414" s="285"/>
      <c r="C414" s="195" t="s">
        <v>106</v>
      </c>
      <c r="D414" s="8" t="s">
        <v>92</v>
      </c>
      <c r="E414" s="9" t="s">
        <v>107</v>
      </c>
      <c r="F414" s="8" t="s">
        <v>92</v>
      </c>
    </row>
    <row r="415" spans="1:6" s="6" customFormat="1" ht="24.6" thickBot="1" x14ac:dyDescent="0.3">
      <c r="A415" s="285"/>
      <c r="B415" s="285"/>
      <c r="C415" s="289" t="s">
        <v>108</v>
      </c>
      <c r="D415" s="290" t="s">
        <v>824</v>
      </c>
      <c r="E415" s="9" t="s">
        <v>109</v>
      </c>
      <c r="F415" s="8" t="s">
        <v>92</v>
      </c>
    </row>
    <row r="416" spans="1:6" s="6" customFormat="1" ht="24.6" thickBot="1" x14ac:dyDescent="0.3">
      <c r="A416" s="285"/>
      <c r="B416" s="285"/>
      <c r="C416" s="289"/>
      <c r="D416" s="290"/>
      <c r="E416" s="9" t="s">
        <v>110</v>
      </c>
      <c r="F416" s="8" t="s">
        <v>92</v>
      </c>
    </row>
    <row r="417" spans="1:6" s="6" customFormat="1" ht="36.6" thickBot="1" x14ac:dyDescent="0.3">
      <c r="A417" s="285" t="str">
        <f>'Zakładka nr 2a - budynki'!A95</f>
        <v>47.</v>
      </c>
      <c r="B417" s="285" t="str">
        <f>'Zakładka nr 2a - budynki'!B95</f>
        <v>BUDYNEK MIESZKALNY PUSTKOWO 10/2</v>
      </c>
      <c r="C417" s="7" t="s">
        <v>97</v>
      </c>
      <c r="D417" s="8" t="s">
        <v>92</v>
      </c>
      <c r="E417" s="9" t="s">
        <v>112</v>
      </c>
      <c r="F417" s="8" t="s">
        <v>92</v>
      </c>
    </row>
    <row r="418" spans="1:6" s="6" customFormat="1" ht="36.6" thickBot="1" x14ac:dyDescent="0.3">
      <c r="A418" s="285"/>
      <c r="B418" s="285"/>
      <c r="C418" s="7" t="s">
        <v>113</v>
      </c>
      <c r="D418" s="8" t="s">
        <v>92</v>
      </c>
      <c r="E418" s="9" t="s">
        <v>98</v>
      </c>
      <c r="F418" s="8" t="s">
        <v>92</v>
      </c>
    </row>
    <row r="419" spans="1:6" s="6" customFormat="1" ht="36.6" thickBot="1" x14ac:dyDescent="0.3">
      <c r="A419" s="285"/>
      <c r="B419" s="285"/>
      <c r="C419" s="7" t="s">
        <v>99</v>
      </c>
      <c r="D419" s="8" t="s">
        <v>92</v>
      </c>
      <c r="E419" s="9" t="s">
        <v>111</v>
      </c>
      <c r="F419" s="8" t="s">
        <v>92</v>
      </c>
    </row>
    <row r="420" spans="1:6" s="6" customFormat="1" ht="36.6" thickBot="1" x14ac:dyDescent="0.3">
      <c r="A420" s="285"/>
      <c r="B420" s="285"/>
      <c r="C420" s="7" t="s">
        <v>100</v>
      </c>
      <c r="D420" s="8" t="s">
        <v>92</v>
      </c>
      <c r="E420" s="9" t="s">
        <v>101</v>
      </c>
      <c r="F420" s="8" t="s">
        <v>92</v>
      </c>
    </row>
    <row r="421" spans="1:6" s="6" customFormat="1" ht="36.6" thickBot="1" x14ac:dyDescent="0.3">
      <c r="A421" s="285"/>
      <c r="B421" s="285"/>
      <c r="C421" s="7" t="s">
        <v>102</v>
      </c>
      <c r="D421" s="8" t="s">
        <v>92</v>
      </c>
      <c r="E421" s="9" t="s">
        <v>103</v>
      </c>
      <c r="F421" s="8" t="s">
        <v>92</v>
      </c>
    </row>
    <row r="422" spans="1:6" s="6" customFormat="1" ht="24.6" thickBot="1" x14ac:dyDescent="0.3">
      <c r="A422" s="285"/>
      <c r="B422" s="285"/>
      <c r="C422" s="7" t="s">
        <v>104</v>
      </c>
      <c r="D422" s="8" t="s">
        <v>92</v>
      </c>
      <c r="E422" s="9" t="s">
        <v>105</v>
      </c>
      <c r="F422" s="8" t="s">
        <v>92</v>
      </c>
    </row>
    <row r="423" spans="1:6" s="6" customFormat="1" ht="24.6" thickBot="1" x14ac:dyDescent="0.3">
      <c r="A423" s="285"/>
      <c r="B423" s="285"/>
      <c r="C423" s="195" t="s">
        <v>106</v>
      </c>
      <c r="D423" s="8" t="s">
        <v>92</v>
      </c>
      <c r="E423" s="9" t="s">
        <v>107</v>
      </c>
      <c r="F423" s="8" t="s">
        <v>92</v>
      </c>
    </row>
    <row r="424" spans="1:6" s="6" customFormat="1" ht="24.6" thickBot="1" x14ac:dyDescent="0.3">
      <c r="A424" s="285"/>
      <c r="B424" s="285"/>
      <c r="C424" s="289" t="s">
        <v>108</v>
      </c>
      <c r="D424" s="290" t="s">
        <v>824</v>
      </c>
      <c r="E424" s="9" t="s">
        <v>109</v>
      </c>
      <c r="F424" s="8" t="s">
        <v>92</v>
      </c>
    </row>
    <row r="425" spans="1:6" s="6" customFormat="1" ht="24.6" thickBot="1" x14ac:dyDescent="0.3">
      <c r="A425" s="285"/>
      <c r="B425" s="285"/>
      <c r="C425" s="289"/>
      <c r="D425" s="290"/>
      <c r="E425" s="9" t="s">
        <v>110</v>
      </c>
      <c r="F425" s="8" t="s">
        <v>92</v>
      </c>
    </row>
    <row r="426" spans="1:6" s="6" customFormat="1" ht="36.6" thickBot="1" x14ac:dyDescent="0.3">
      <c r="A426" s="285" t="str">
        <f>'Zakładka nr 2a - budynki'!A97</f>
        <v>48.</v>
      </c>
      <c r="B426" s="285" t="str">
        <f>'Zakładka nr 2a - budynki'!B97</f>
        <v>BUDYNEK MIESZKALNY ŻELEŹNO 49/1 , DZ. 280</v>
      </c>
      <c r="C426" s="7" t="s">
        <v>97</v>
      </c>
      <c r="D426" s="8" t="s">
        <v>92</v>
      </c>
      <c r="E426" s="9" t="s">
        <v>112</v>
      </c>
      <c r="F426" s="8" t="s">
        <v>92</v>
      </c>
    </row>
    <row r="427" spans="1:6" s="6" customFormat="1" ht="36.6" thickBot="1" x14ac:dyDescent="0.3">
      <c r="A427" s="285"/>
      <c r="B427" s="285"/>
      <c r="C427" s="7" t="s">
        <v>113</v>
      </c>
      <c r="D427" s="8" t="s">
        <v>92</v>
      </c>
      <c r="E427" s="9" t="s">
        <v>98</v>
      </c>
      <c r="F427" s="8" t="s">
        <v>92</v>
      </c>
    </row>
    <row r="428" spans="1:6" s="6" customFormat="1" ht="36.6" thickBot="1" x14ac:dyDescent="0.3">
      <c r="A428" s="285"/>
      <c r="B428" s="285"/>
      <c r="C428" s="7" t="s">
        <v>99</v>
      </c>
      <c r="D428" s="8" t="s">
        <v>92</v>
      </c>
      <c r="E428" s="9" t="s">
        <v>111</v>
      </c>
      <c r="F428" s="8" t="s">
        <v>92</v>
      </c>
    </row>
    <row r="429" spans="1:6" s="6" customFormat="1" ht="36.6" thickBot="1" x14ac:dyDescent="0.3">
      <c r="A429" s="285"/>
      <c r="B429" s="285"/>
      <c r="C429" s="7" t="s">
        <v>100</v>
      </c>
      <c r="D429" s="8" t="s">
        <v>92</v>
      </c>
      <c r="E429" s="9" t="s">
        <v>101</v>
      </c>
      <c r="F429" s="8" t="s">
        <v>92</v>
      </c>
    </row>
    <row r="430" spans="1:6" s="6" customFormat="1" ht="36.6" thickBot="1" x14ac:dyDescent="0.3">
      <c r="A430" s="285"/>
      <c r="B430" s="285"/>
      <c r="C430" s="7" t="s">
        <v>102</v>
      </c>
      <c r="D430" s="8" t="s">
        <v>92</v>
      </c>
      <c r="E430" s="9" t="s">
        <v>103</v>
      </c>
      <c r="F430" s="8" t="s">
        <v>92</v>
      </c>
    </row>
    <row r="431" spans="1:6" s="6" customFormat="1" ht="24.6" thickBot="1" x14ac:dyDescent="0.3">
      <c r="A431" s="285"/>
      <c r="B431" s="285"/>
      <c r="C431" s="7" t="s">
        <v>104</v>
      </c>
      <c r="D431" s="8" t="s">
        <v>92</v>
      </c>
      <c r="E431" s="9" t="s">
        <v>105</v>
      </c>
      <c r="F431" s="8" t="s">
        <v>92</v>
      </c>
    </row>
    <row r="432" spans="1:6" s="6" customFormat="1" ht="24.6" thickBot="1" x14ac:dyDescent="0.3">
      <c r="A432" s="285"/>
      <c r="B432" s="285"/>
      <c r="C432" s="195" t="s">
        <v>106</v>
      </c>
      <c r="D432" s="8" t="s">
        <v>92</v>
      </c>
      <c r="E432" s="9" t="s">
        <v>107</v>
      </c>
      <c r="F432" s="8" t="s">
        <v>92</v>
      </c>
    </row>
    <row r="433" spans="1:6" s="6" customFormat="1" ht="24.6" thickBot="1" x14ac:dyDescent="0.3">
      <c r="A433" s="285"/>
      <c r="B433" s="285"/>
      <c r="C433" s="289" t="s">
        <v>108</v>
      </c>
      <c r="D433" s="290" t="s">
        <v>824</v>
      </c>
      <c r="E433" s="9" t="s">
        <v>109</v>
      </c>
      <c r="F433" s="8" t="s">
        <v>92</v>
      </c>
    </row>
    <row r="434" spans="1:6" s="6" customFormat="1" ht="24.6" thickBot="1" x14ac:dyDescent="0.3">
      <c r="A434" s="285"/>
      <c r="B434" s="285"/>
      <c r="C434" s="289"/>
      <c r="D434" s="290"/>
      <c r="E434" s="9" t="s">
        <v>110</v>
      </c>
      <c r="F434" s="8" t="s">
        <v>92</v>
      </c>
    </row>
    <row r="435" spans="1:6" s="6" customFormat="1" ht="36.6" thickBot="1" x14ac:dyDescent="0.3">
      <c r="A435" s="285" t="str">
        <f>'Zakładka nr 2a - budynki'!A99</f>
        <v>49.</v>
      </c>
      <c r="B435" s="285" t="str">
        <f>'Zakładka nr 2a - budynki'!B99</f>
        <v>BUDYNEK MIESZKALNY BIAŁOGÓRZYNKO 4, DZ.552/14</v>
      </c>
      <c r="C435" s="7" t="s">
        <v>97</v>
      </c>
      <c r="D435" s="8" t="s">
        <v>92</v>
      </c>
      <c r="E435" s="9" t="s">
        <v>112</v>
      </c>
      <c r="F435" s="8" t="s">
        <v>92</v>
      </c>
    </row>
    <row r="436" spans="1:6" s="6" customFormat="1" ht="36.6" thickBot="1" x14ac:dyDescent="0.3">
      <c r="A436" s="285"/>
      <c r="B436" s="285"/>
      <c r="C436" s="7" t="s">
        <v>113</v>
      </c>
      <c r="D436" s="8" t="s">
        <v>92</v>
      </c>
      <c r="E436" s="9" t="s">
        <v>98</v>
      </c>
      <c r="F436" s="8" t="s">
        <v>92</v>
      </c>
    </row>
    <row r="437" spans="1:6" s="6" customFormat="1" ht="36.6" thickBot="1" x14ac:dyDescent="0.3">
      <c r="A437" s="285"/>
      <c r="B437" s="285"/>
      <c r="C437" s="7" t="s">
        <v>99</v>
      </c>
      <c r="D437" s="8" t="s">
        <v>92</v>
      </c>
      <c r="E437" s="9" t="s">
        <v>111</v>
      </c>
      <c r="F437" s="8" t="s">
        <v>92</v>
      </c>
    </row>
    <row r="438" spans="1:6" s="6" customFormat="1" ht="36.6" thickBot="1" x14ac:dyDescent="0.3">
      <c r="A438" s="285"/>
      <c r="B438" s="285"/>
      <c r="C438" s="7" t="s">
        <v>100</v>
      </c>
      <c r="D438" s="8" t="s">
        <v>92</v>
      </c>
      <c r="E438" s="9" t="s">
        <v>101</v>
      </c>
      <c r="F438" s="8" t="s">
        <v>92</v>
      </c>
    </row>
    <row r="439" spans="1:6" s="6" customFormat="1" ht="36.6" thickBot="1" x14ac:dyDescent="0.3">
      <c r="A439" s="285"/>
      <c r="B439" s="285"/>
      <c r="C439" s="7" t="s">
        <v>102</v>
      </c>
      <c r="D439" s="8" t="s">
        <v>92</v>
      </c>
      <c r="E439" s="9" t="s">
        <v>103</v>
      </c>
      <c r="F439" s="8" t="s">
        <v>92</v>
      </c>
    </row>
    <row r="440" spans="1:6" s="6" customFormat="1" ht="24.6" thickBot="1" x14ac:dyDescent="0.3">
      <c r="A440" s="285"/>
      <c r="B440" s="285"/>
      <c r="C440" s="7" t="s">
        <v>104</v>
      </c>
      <c r="D440" s="8" t="s">
        <v>92</v>
      </c>
      <c r="E440" s="9" t="s">
        <v>105</v>
      </c>
      <c r="F440" s="8" t="s">
        <v>92</v>
      </c>
    </row>
    <row r="441" spans="1:6" s="6" customFormat="1" ht="24.6" thickBot="1" x14ac:dyDescent="0.3">
      <c r="A441" s="285"/>
      <c r="B441" s="285"/>
      <c r="C441" s="195" t="s">
        <v>106</v>
      </c>
      <c r="D441" s="8" t="s">
        <v>92</v>
      </c>
      <c r="E441" s="9" t="s">
        <v>107</v>
      </c>
      <c r="F441" s="8" t="s">
        <v>92</v>
      </c>
    </row>
    <row r="442" spans="1:6" s="6" customFormat="1" ht="24.6" thickBot="1" x14ac:dyDescent="0.3">
      <c r="A442" s="285"/>
      <c r="B442" s="285"/>
      <c r="C442" s="289" t="s">
        <v>108</v>
      </c>
      <c r="D442" s="290" t="s">
        <v>824</v>
      </c>
      <c r="E442" s="9" t="s">
        <v>109</v>
      </c>
      <c r="F442" s="8" t="s">
        <v>92</v>
      </c>
    </row>
    <row r="443" spans="1:6" s="6" customFormat="1" ht="24.6" thickBot="1" x14ac:dyDescent="0.3">
      <c r="A443" s="285"/>
      <c r="B443" s="285"/>
      <c r="C443" s="289"/>
      <c r="D443" s="290"/>
      <c r="E443" s="9" t="s">
        <v>110</v>
      </c>
      <c r="F443" s="8" t="s">
        <v>92</v>
      </c>
    </row>
    <row r="444" spans="1:6" s="6" customFormat="1" ht="36.6" thickBot="1" x14ac:dyDescent="0.3">
      <c r="A444" s="285" t="str">
        <f>'Zakładka nr 2a - budynki'!A101</f>
        <v>50.</v>
      </c>
      <c r="B444" s="285" t="str">
        <f>'Zakładka nr 2a - budynki'!B101</f>
        <v>BUDYNEK MIESZKALNY REDLINO 32, DZ.  438/6</v>
      </c>
      <c r="C444" s="7" t="s">
        <v>97</v>
      </c>
      <c r="D444" s="8" t="s">
        <v>92</v>
      </c>
      <c r="E444" s="9" t="s">
        <v>112</v>
      </c>
      <c r="F444" s="8" t="s">
        <v>92</v>
      </c>
    </row>
    <row r="445" spans="1:6" s="6" customFormat="1" ht="36.6" thickBot="1" x14ac:dyDescent="0.3">
      <c r="A445" s="285"/>
      <c r="B445" s="285"/>
      <c r="C445" s="7" t="s">
        <v>113</v>
      </c>
      <c r="D445" s="8" t="s">
        <v>92</v>
      </c>
      <c r="E445" s="9" t="s">
        <v>98</v>
      </c>
      <c r="F445" s="8" t="s">
        <v>92</v>
      </c>
    </row>
    <row r="446" spans="1:6" s="6" customFormat="1" ht="36.6" thickBot="1" x14ac:dyDescent="0.3">
      <c r="A446" s="285"/>
      <c r="B446" s="285"/>
      <c r="C446" s="7" t="s">
        <v>99</v>
      </c>
      <c r="D446" s="8" t="s">
        <v>92</v>
      </c>
      <c r="E446" s="9" t="s">
        <v>111</v>
      </c>
      <c r="F446" s="8" t="s">
        <v>92</v>
      </c>
    </row>
    <row r="447" spans="1:6" s="6" customFormat="1" ht="36.6" thickBot="1" x14ac:dyDescent="0.3">
      <c r="A447" s="285"/>
      <c r="B447" s="285"/>
      <c r="C447" s="7" t="s">
        <v>100</v>
      </c>
      <c r="D447" s="8" t="s">
        <v>92</v>
      </c>
      <c r="E447" s="9" t="s">
        <v>101</v>
      </c>
      <c r="F447" s="8" t="s">
        <v>92</v>
      </c>
    </row>
    <row r="448" spans="1:6" s="6" customFormat="1" ht="36.6" thickBot="1" x14ac:dyDescent="0.3">
      <c r="A448" s="285"/>
      <c r="B448" s="285"/>
      <c r="C448" s="7" t="s">
        <v>102</v>
      </c>
      <c r="D448" s="8" t="s">
        <v>92</v>
      </c>
      <c r="E448" s="9" t="s">
        <v>103</v>
      </c>
      <c r="F448" s="8" t="s">
        <v>92</v>
      </c>
    </row>
    <row r="449" spans="1:6" s="6" customFormat="1" ht="24.6" thickBot="1" x14ac:dyDescent="0.3">
      <c r="A449" s="285"/>
      <c r="B449" s="285"/>
      <c r="C449" s="7" t="s">
        <v>104</v>
      </c>
      <c r="D449" s="8" t="s">
        <v>92</v>
      </c>
      <c r="E449" s="9" t="s">
        <v>105</v>
      </c>
      <c r="F449" s="8" t="s">
        <v>92</v>
      </c>
    </row>
    <row r="450" spans="1:6" s="6" customFormat="1" ht="24.6" thickBot="1" x14ac:dyDescent="0.3">
      <c r="A450" s="285"/>
      <c r="B450" s="285"/>
      <c r="C450" s="195" t="s">
        <v>106</v>
      </c>
      <c r="D450" s="8" t="s">
        <v>92</v>
      </c>
      <c r="E450" s="9" t="s">
        <v>107</v>
      </c>
      <c r="F450" s="8" t="s">
        <v>92</v>
      </c>
    </row>
    <row r="451" spans="1:6" s="6" customFormat="1" ht="24.6" thickBot="1" x14ac:dyDescent="0.3">
      <c r="A451" s="285"/>
      <c r="B451" s="285"/>
      <c r="C451" s="289" t="s">
        <v>108</v>
      </c>
      <c r="D451" s="290" t="s">
        <v>824</v>
      </c>
      <c r="E451" s="9" t="s">
        <v>109</v>
      </c>
      <c r="F451" s="8" t="s">
        <v>92</v>
      </c>
    </row>
    <row r="452" spans="1:6" s="6" customFormat="1" ht="24.6" thickBot="1" x14ac:dyDescent="0.3">
      <c r="A452" s="285"/>
      <c r="B452" s="285"/>
      <c r="C452" s="289"/>
      <c r="D452" s="290"/>
      <c r="E452" s="9" t="s">
        <v>110</v>
      </c>
      <c r="F452" s="8" t="s">
        <v>92</v>
      </c>
    </row>
    <row r="453" spans="1:6" s="6" customFormat="1" ht="36.6" thickBot="1" x14ac:dyDescent="0.3">
      <c r="A453" s="285" t="str">
        <f>'Zakładka nr 2a - budynki'!A103</f>
        <v>51.</v>
      </c>
      <c r="B453" s="285" t="str">
        <f>'Zakładka nr 2a - budynki'!B103</f>
        <v>BUDYNEK MIESZKALNY NAWINO 27, DZ. 87</v>
      </c>
      <c r="C453" s="7" t="s">
        <v>97</v>
      </c>
      <c r="D453" s="8" t="s">
        <v>92</v>
      </c>
      <c r="E453" s="9" t="s">
        <v>112</v>
      </c>
      <c r="F453" s="8" t="s">
        <v>92</v>
      </c>
    </row>
    <row r="454" spans="1:6" s="6" customFormat="1" ht="36.6" thickBot="1" x14ac:dyDescent="0.3">
      <c r="A454" s="285"/>
      <c r="B454" s="285"/>
      <c r="C454" s="7" t="s">
        <v>113</v>
      </c>
      <c r="D454" s="8" t="s">
        <v>92</v>
      </c>
      <c r="E454" s="9" t="s">
        <v>98</v>
      </c>
      <c r="F454" s="8" t="s">
        <v>92</v>
      </c>
    </row>
    <row r="455" spans="1:6" s="6" customFormat="1" ht="36.6" thickBot="1" x14ac:dyDescent="0.3">
      <c r="A455" s="285"/>
      <c r="B455" s="285"/>
      <c r="C455" s="7" t="s">
        <v>99</v>
      </c>
      <c r="D455" s="8" t="s">
        <v>92</v>
      </c>
      <c r="E455" s="9" t="s">
        <v>111</v>
      </c>
      <c r="F455" s="8" t="s">
        <v>92</v>
      </c>
    </row>
    <row r="456" spans="1:6" s="6" customFormat="1" ht="36.6" thickBot="1" x14ac:dyDescent="0.3">
      <c r="A456" s="285"/>
      <c r="B456" s="285"/>
      <c r="C456" s="7" t="s">
        <v>100</v>
      </c>
      <c r="D456" s="8" t="s">
        <v>92</v>
      </c>
      <c r="E456" s="9" t="s">
        <v>101</v>
      </c>
      <c r="F456" s="8" t="s">
        <v>92</v>
      </c>
    </row>
    <row r="457" spans="1:6" s="6" customFormat="1" ht="36.6" thickBot="1" x14ac:dyDescent="0.3">
      <c r="A457" s="285"/>
      <c r="B457" s="285"/>
      <c r="C457" s="7" t="s">
        <v>102</v>
      </c>
      <c r="D457" s="8" t="s">
        <v>92</v>
      </c>
      <c r="E457" s="9" t="s">
        <v>103</v>
      </c>
      <c r="F457" s="8" t="s">
        <v>92</v>
      </c>
    </row>
    <row r="458" spans="1:6" s="6" customFormat="1" ht="24.6" thickBot="1" x14ac:dyDescent="0.3">
      <c r="A458" s="285"/>
      <c r="B458" s="285"/>
      <c r="C458" s="7" t="s">
        <v>104</v>
      </c>
      <c r="D458" s="8" t="s">
        <v>92</v>
      </c>
      <c r="E458" s="9" t="s">
        <v>105</v>
      </c>
      <c r="F458" s="8" t="s">
        <v>92</v>
      </c>
    </row>
    <row r="459" spans="1:6" s="6" customFormat="1" ht="24.6" thickBot="1" x14ac:dyDescent="0.3">
      <c r="A459" s="285"/>
      <c r="B459" s="285"/>
      <c r="C459" s="195" t="s">
        <v>106</v>
      </c>
      <c r="D459" s="8" t="s">
        <v>92</v>
      </c>
      <c r="E459" s="9" t="s">
        <v>107</v>
      </c>
      <c r="F459" s="8" t="s">
        <v>92</v>
      </c>
    </row>
    <row r="460" spans="1:6" s="6" customFormat="1" ht="24.6" thickBot="1" x14ac:dyDescent="0.3">
      <c r="A460" s="285"/>
      <c r="B460" s="285"/>
      <c r="C460" s="289" t="s">
        <v>108</v>
      </c>
      <c r="D460" s="290" t="s">
        <v>824</v>
      </c>
      <c r="E460" s="9" t="s">
        <v>109</v>
      </c>
      <c r="F460" s="8" t="s">
        <v>92</v>
      </c>
    </row>
    <row r="461" spans="1:6" s="6" customFormat="1" ht="24.6" thickBot="1" x14ac:dyDescent="0.3">
      <c r="A461" s="285"/>
      <c r="B461" s="285"/>
      <c r="C461" s="289"/>
      <c r="D461" s="290"/>
      <c r="E461" s="9" t="s">
        <v>110</v>
      </c>
      <c r="F461" s="8" t="s">
        <v>92</v>
      </c>
    </row>
    <row r="462" spans="1:6" s="6" customFormat="1" ht="36.6" thickBot="1" x14ac:dyDescent="0.3">
      <c r="A462" s="285" t="str">
        <f>'Zakładka nr 2a - budynki'!A105</f>
        <v>52.</v>
      </c>
      <c r="B462" s="285" t="str">
        <f>'Zakładka nr 2a - budynki'!B105</f>
        <v>BUDYNEK MIESZKALNY ŻELEŹNO 41</v>
      </c>
      <c r="C462" s="7" t="s">
        <v>97</v>
      </c>
      <c r="D462" s="8" t="s">
        <v>92</v>
      </c>
      <c r="E462" s="9" t="s">
        <v>112</v>
      </c>
      <c r="F462" s="8" t="s">
        <v>92</v>
      </c>
    </row>
    <row r="463" spans="1:6" s="6" customFormat="1" ht="36.6" thickBot="1" x14ac:dyDescent="0.3">
      <c r="A463" s="285"/>
      <c r="B463" s="285"/>
      <c r="C463" s="7" t="s">
        <v>113</v>
      </c>
      <c r="D463" s="8" t="s">
        <v>92</v>
      </c>
      <c r="E463" s="9" t="s">
        <v>98</v>
      </c>
      <c r="F463" s="8" t="s">
        <v>92</v>
      </c>
    </row>
    <row r="464" spans="1:6" s="6" customFormat="1" ht="36.6" thickBot="1" x14ac:dyDescent="0.3">
      <c r="A464" s="285"/>
      <c r="B464" s="285"/>
      <c r="C464" s="7" t="s">
        <v>99</v>
      </c>
      <c r="D464" s="8" t="s">
        <v>92</v>
      </c>
      <c r="E464" s="9" t="s">
        <v>111</v>
      </c>
      <c r="F464" s="8" t="s">
        <v>92</v>
      </c>
    </row>
    <row r="465" spans="1:6" s="6" customFormat="1" ht="36.6" thickBot="1" x14ac:dyDescent="0.3">
      <c r="A465" s="285"/>
      <c r="B465" s="285"/>
      <c r="C465" s="7" t="s">
        <v>100</v>
      </c>
      <c r="D465" s="8" t="s">
        <v>92</v>
      </c>
      <c r="E465" s="9" t="s">
        <v>101</v>
      </c>
      <c r="F465" s="8" t="s">
        <v>92</v>
      </c>
    </row>
    <row r="466" spans="1:6" s="6" customFormat="1" ht="36.6" thickBot="1" x14ac:dyDescent="0.3">
      <c r="A466" s="285"/>
      <c r="B466" s="285"/>
      <c r="C466" s="7" t="s">
        <v>102</v>
      </c>
      <c r="D466" s="8" t="s">
        <v>92</v>
      </c>
      <c r="E466" s="9" t="s">
        <v>103</v>
      </c>
      <c r="F466" s="8" t="s">
        <v>92</v>
      </c>
    </row>
    <row r="467" spans="1:6" s="6" customFormat="1" ht="24.6" thickBot="1" x14ac:dyDescent="0.3">
      <c r="A467" s="285"/>
      <c r="B467" s="285"/>
      <c r="C467" s="7" t="s">
        <v>104</v>
      </c>
      <c r="D467" s="8" t="s">
        <v>92</v>
      </c>
      <c r="E467" s="9" t="s">
        <v>105</v>
      </c>
      <c r="F467" s="8" t="s">
        <v>92</v>
      </c>
    </row>
    <row r="468" spans="1:6" s="6" customFormat="1" ht="24.6" thickBot="1" x14ac:dyDescent="0.3">
      <c r="A468" s="285"/>
      <c r="B468" s="285"/>
      <c r="C468" s="195" t="s">
        <v>106</v>
      </c>
      <c r="D468" s="8" t="s">
        <v>92</v>
      </c>
      <c r="E468" s="9" t="s">
        <v>107</v>
      </c>
      <c r="F468" s="8" t="s">
        <v>92</v>
      </c>
    </row>
    <row r="469" spans="1:6" s="6" customFormat="1" ht="24.6" thickBot="1" x14ac:dyDescent="0.3">
      <c r="A469" s="285"/>
      <c r="B469" s="285"/>
      <c r="C469" s="289" t="s">
        <v>108</v>
      </c>
      <c r="D469" s="290" t="s">
        <v>824</v>
      </c>
      <c r="E469" s="9" t="s">
        <v>109</v>
      </c>
      <c r="F469" s="8" t="s">
        <v>92</v>
      </c>
    </row>
    <row r="470" spans="1:6" s="6" customFormat="1" ht="24.6" thickBot="1" x14ac:dyDescent="0.3">
      <c r="A470" s="285"/>
      <c r="B470" s="285"/>
      <c r="C470" s="289"/>
      <c r="D470" s="290"/>
      <c r="E470" s="9" t="s">
        <v>110</v>
      </c>
      <c r="F470" s="8" t="s">
        <v>92</v>
      </c>
    </row>
    <row r="471" spans="1:6" s="6" customFormat="1" ht="36.6" thickBot="1" x14ac:dyDescent="0.3">
      <c r="A471" s="285" t="str">
        <f>'Zakładka nr 2a - budynki'!A107</f>
        <v>53.</v>
      </c>
      <c r="B471" s="285" t="str">
        <f>'Zakładka nr 2a - budynki'!B107</f>
        <v>BUDYNEK MIESZK. NASUTOWO 15 MIESZKANIA OD 3 DO 13</v>
      </c>
      <c r="C471" s="7" t="s">
        <v>97</v>
      </c>
      <c r="D471" s="8" t="s">
        <v>92</v>
      </c>
      <c r="E471" s="9" t="s">
        <v>112</v>
      </c>
      <c r="F471" s="8" t="s">
        <v>92</v>
      </c>
    </row>
    <row r="472" spans="1:6" s="6" customFormat="1" ht="36.6" thickBot="1" x14ac:dyDescent="0.3">
      <c r="A472" s="285"/>
      <c r="B472" s="285"/>
      <c r="C472" s="7" t="s">
        <v>113</v>
      </c>
      <c r="D472" s="8" t="s">
        <v>92</v>
      </c>
      <c r="E472" s="9" t="s">
        <v>98</v>
      </c>
      <c r="F472" s="8" t="s">
        <v>92</v>
      </c>
    </row>
    <row r="473" spans="1:6" s="6" customFormat="1" ht="36.6" thickBot="1" x14ac:dyDescent="0.3">
      <c r="A473" s="285"/>
      <c r="B473" s="285"/>
      <c r="C473" s="7" t="s">
        <v>99</v>
      </c>
      <c r="D473" s="8" t="s">
        <v>92</v>
      </c>
      <c r="E473" s="9" t="s">
        <v>111</v>
      </c>
      <c r="F473" s="8" t="s">
        <v>92</v>
      </c>
    </row>
    <row r="474" spans="1:6" s="6" customFormat="1" ht="36.6" thickBot="1" x14ac:dyDescent="0.3">
      <c r="A474" s="285"/>
      <c r="B474" s="285"/>
      <c r="C474" s="7" t="s">
        <v>100</v>
      </c>
      <c r="D474" s="8" t="s">
        <v>92</v>
      </c>
      <c r="E474" s="9" t="s">
        <v>101</v>
      </c>
      <c r="F474" s="8" t="s">
        <v>92</v>
      </c>
    </row>
    <row r="475" spans="1:6" s="6" customFormat="1" ht="36.6" thickBot="1" x14ac:dyDescent="0.3">
      <c r="A475" s="285"/>
      <c r="B475" s="285"/>
      <c r="C475" s="7" t="s">
        <v>102</v>
      </c>
      <c r="D475" s="8" t="s">
        <v>92</v>
      </c>
      <c r="E475" s="9" t="s">
        <v>103</v>
      </c>
      <c r="F475" s="8" t="s">
        <v>92</v>
      </c>
    </row>
    <row r="476" spans="1:6" s="6" customFormat="1" ht="24.6" thickBot="1" x14ac:dyDescent="0.3">
      <c r="A476" s="285"/>
      <c r="B476" s="285"/>
      <c r="C476" s="7" t="s">
        <v>104</v>
      </c>
      <c r="D476" s="8" t="s">
        <v>92</v>
      </c>
      <c r="E476" s="9" t="s">
        <v>105</v>
      </c>
      <c r="F476" s="8" t="s">
        <v>92</v>
      </c>
    </row>
    <row r="477" spans="1:6" s="6" customFormat="1" ht="24.6" thickBot="1" x14ac:dyDescent="0.3">
      <c r="A477" s="285"/>
      <c r="B477" s="285"/>
      <c r="C477" s="195" t="s">
        <v>106</v>
      </c>
      <c r="D477" s="8" t="s">
        <v>92</v>
      </c>
      <c r="E477" s="9" t="s">
        <v>107</v>
      </c>
      <c r="F477" s="8" t="s">
        <v>92</v>
      </c>
    </row>
    <row r="478" spans="1:6" s="6" customFormat="1" ht="24.6" thickBot="1" x14ac:dyDescent="0.3">
      <c r="A478" s="285"/>
      <c r="B478" s="285"/>
      <c r="C478" s="289" t="s">
        <v>108</v>
      </c>
      <c r="D478" s="290" t="s">
        <v>824</v>
      </c>
      <c r="E478" s="9" t="s">
        <v>109</v>
      </c>
      <c r="F478" s="8" t="s">
        <v>92</v>
      </c>
    </row>
    <row r="479" spans="1:6" s="6" customFormat="1" ht="24.6" thickBot="1" x14ac:dyDescent="0.3">
      <c r="A479" s="285"/>
      <c r="B479" s="285"/>
      <c r="C479" s="289"/>
      <c r="D479" s="290"/>
      <c r="E479" s="9" t="s">
        <v>110</v>
      </c>
      <c r="F479" s="8" t="s">
        <v>92</v>
      </c>
    </row>
    <row r="480" spans="1:6" s="6" customFormat="1" ht="36.6" thickBot="1" x14ac:dyDescent="0.3">
      <c r="A480" s="285" t="str">
        <f>'Zakładka nr 2a - budynki'!A109</f>
        <v>54.</v>
      </c>
      <c r="B480" s="285" t="str">
        <f>'Zakładka nr 2a - budynki'!B109</f>
        <v>BUDYNEK MIESZKALNY DZ.345/2 (POW.0,07 HA) OBR.ROGOWO</v>
      </c>
      <c r="C480" s="7" t="s">
        <v>97</v>
      </c>
      <c r="D480" s="8" t="s">
        <v>92</v>
      </c>
      <c r="E480" s="9" t="s">
        <v>112</v>
      </c>
      <c r="F480" s="8" t="s">
        <v>92</v>
      </c>
    </row>
    <row r="481" spans="1:6" s="6" customFormat="1" ht="36.6" thickBot="1" x14ac:dyDescent="0.3">
      <c r="A481" s="285"/>
      <c r="B481" s="285"/>
      <c r="C481" s="7" t="s">
        <v>113</v>
      </c>
      <c r="D481" s="8" t="s">
        <v>92</v>
      </c>
      <c r="E481" s="9" t="s">
        <v>98</v>
      </c>
      <c r="F481" s="8" t="s">
        <v>92</v>
      </c>
    </row>
    <row r="482" spans="1:6" s="6" customFormat="1" ht="36.6" thickBot="1" x14ac:dyDescent="0.3">
      <c r="A482" s="285"/>
      <c r="B482" s="285"/>
      <c r="C482" s="7" t="s">
        <v>99</v>
      </c>
      <c r="D482" s="8" t="s">
        <v>92</v>
      </c>
      <c r="E482" s="9" t="s">
        <v>111</v>
      </c>
      <c r="F482" s="8" t="s">
        <v>92</v>
      </c>
    </row>
    <row r="483" spans="1:6" s="6" customFormat="1" ht="36.6" thickBot="1" x14ac:dyDescent="0.3">
      <c r="A483" s="285"/>
      <c r="B483" s="285"/>
      <c r="C483" s="7" t="s">
        <v>100</v>
      </c>
      <c r="D483" s="8" t="s">
        <v>92</v>
      </c>
      <c r="E483" s="9" t="s">
        <v>101</v>
      </c>
      <c r="F483" s="8" t="s">
        <v>92</v>
      </c>
    </row>
    <row r="484" spans="1:6" s="6" customFormat="1" ht="36.6" thickBot="1" x14ac:dyDescent="0.3">
      <c r="A484" s="285"/>
      <c r="B484" s="285"/>
      <c r="C484" s="7" t="s">
        <v>102</v>
      </c>
      <c r="D484" s="8" t="s">
        <v>92</v>
      </c>
      <c r="E484" s="9" t="s">
        <v>103</v>
      </c>
      <c r="F484" s="8" t="s">
        <v>92</v>
      </c>
    </row>
    <row r="485" spans="1:6" s="6" customFormat="1" ht="24.6" thickBot="1" x14ac:dyDescent="0.3">
      <c r="A485" s="285"/>
      <c r="B485" s="285"/>
      <c r="C485" s="7" t="s">
        <v>104</v>
      </c>
      <c r="D485" s="8" t="s">
        <v>92</v>
      </c>
      <c r="E485" s="9" t="s">
        <v>105</v>
      </c>
      <c r="F485" s="8" t="s">
        <v>92</v>
      </c>
    </row>
    <row r="486" spans="1:6" s="6" customFormat="1" ht="24.6" thickBot="1" x14ac:dyDescent="0.3">
      <c r="A486" s="285"/>
      <c r="B486" s="285"/>
      <c r="C486" s="195" t="s">
        <v>106</v>
      </c>
      <c r="D486" s="8" t="s">
        <v>92</v>
      </c>
      <c r="E486" s="9" t="s">
        <v>107</v>
      </c>
      <c r="F486" s="8" t="s">
        <v>92</v>
      </c>
    </row>
    <row r="487" spans="1:6" s="6" customFormat="1" ht="24.6" thickBot="1" x14ac:dyDescent="0.3">
      <c r="A487" s="285"/>
      <c r="B487" s="285"/>
      <c r="C487" s="289" t="s">
        <v>108</v>
      </c>
      <c r="D487" s="290" t="s">
        <v>824</v>
      </c>
      <c r="E487" s="9" t="s">
        <v>109</v>
      </c>
      <c r="F487" s="8" t="s">
        <v>92</v>
      </c>
    </row>
    <row r="488" spans="1:6" s="6" customFormat="1" ht="24.6" thickBot="1" x14ac:dyDescent="0.3">
      <c r="A488" s="285"/>
      <c r="B488" s="285"/>
      <c r="C488" s="289"/>
      <c r="D488" s="290"/>
      <c r="E488" s="9" t="s">
        <v>110</v>
      </c>
      <c r="F488" s="8" t="s">
        <v>92</v>
      </c>
    </row>
    <row r="489" spans="1:6" s="6" customFormat="1" ht="36.6" thickBot="1" x14ac:dyDescent="0.3">
      <c r="A489" s="285" t="str">
        <f>'Zakładka nr 2a - budynki'!A111</f>
        <v>55.</v>
      </c>
      <c r="B489" s="285" t="str">
        <f>'Zakładka nr 2a - budynki'!B111</f>
        <v>BUDYNEK OSP BIAŁOGÓRZYNO 332</v>
      </c>
      <c r="C489" s="7" t="s">
        <v>97</v>
      </c>
      <c r="D489" s="8" t="s">
        <v>92</v>
      </c>
      <c r="E489" s="9" t="s">
        <v>834</v>
      </c>
      <c r="F489" s="8" t="s">
        <v>92</v>
      </c>
    </row>
    <row r="490" spans="1:6" s="6" customFormat="1" ht="36.6" thickBot="1" x14ac:dyDescent="0.3">
      <c r="A490" s="285"/>
      <c r="B490" s="285"/>
      <c r="C490" s="7" t="s">
        <v>835</v>
      </c>
      <c r="D490" s="8" t="s">
        <v>114</v>
      </c>
      <c r="E490" s="9" t="s">
        <v>98</v>
      </c>
      <c r="F490" s="8" t="s">
        <v>92</v>
      </c>
    </row>
    <row r="491" spans="1:6" s="6" customFormat="1" ht="36.6" thickBot="1" x14ac:dyDescent="0.3">
      <c r="A491" s="285"/>
      <c r="B491" s="285"/>
      <c r="C491" s="7" t="s">
        <v>821</v>
      </c>
      <c r="D491" s="8" t="s">
        <v>114</v>
      </c>
      <c r="E491" s="9" t="s">
        <v>111</v>
      </c>
      <c r="F491" s="8" t="s">
        <v>92</v>
      </c>
    </row>
    <row r="492" spans="1:6" s="6" customFormat="1" ht="36.6" thickBot="1" x14ac:dyDescent="0.3">
      <c r="A492" s="285"/>
      <c r="B492" s="285"/>
      <c r="C492" s="7" t="s">
        <v>100</v>
      </c>
      <c r="D492" s="8" t="s">
        <v>92</v>
      </c>
      <c r="E492" s="9" t="s">
        <v>827</v>
      </c>
      <c r="F492" s="8" t="s">
        <v>91</v>
      </c>
    </row>
    <row r="493" spans="1:6" s="6" customFormat="1" ht="36.6" thickBot="1" x14ac:dyDescent="0.3">
      <c r="A493" s="285"/>
      <c r="B493" s="285"/>
      <c r="C493" s="7" t="s">
        <v>102</v>
      </c>
      <c r="D493" s="8" t="s">
        <v>92</v>
      </c>
      <c r="E493" s="9" t="s">
        <v>103</v>
      </c>
      <c r="F493" s="8" t="s">
        <v>92</v>
      </c>
    </row>
    <row r="494" spans="1:6" s="6" customFormat="1" ht="24.6" thickBot="1" x14ac:dyDescent="0.3">
      <c r="A494" s="285"/>
      <c r="B494" s="285"/>
      <c r="C494" s="7" t="s">
        <v>104</v>
      </c>
      <c r="D494" s="8" t="s">
        <v>92</v>
      </c>
      <c r="E494" s="9" t="s">
        <v>105</v>
      </c>
      <c r="F494" s="8" t="s">
        <v>92</v>
      </c>
    </row>
    <row r="495" spans="1:6" s="6" customFormat="1" ht="24.6" thickBot="1" x14ac:dyDescent="0.3">
      <c r="A495" s="285"/>
      <c r="B495" s="285"/>
      <c r="C495" s="195" t="s">
        <v>106</v>
      </c>
      <c r="D495" s="8" t="s">
        <v>92</v>
      </c>
      <c r="E495" s="9" t="s">
        <v>107</v>
      </c>
      <c r="F495" s="8" t="s">
        <v>92</v>
      </c>
    </row>
    <row r="496" spans="1:6" s="6" customFormat="1" ht="24.6" thickBot="1" x14ac:dyDescent="0.3">
      <c r="A496" s="285"/>
      <c r="B496" s="285"/>
      <c r="C496" s="289" t="s">
        <v>108</v>
      </c>
      <c r="D496" s="290" t="s">
        <v>824</v>
      </c>
      <c r="E496" s="9" t="s">
        <v>109</v>
      </c>
      <c r="F496" s="8" t="s">
        <v>92</v>
      </c>
    </row>
    <row r="497" spans="1:6" s="6" customFormat="1" ht="24.6" thickBot="1" x14ac:dyDescent="0.3">
      <c r="A497" s="285"/>
      <c r="B497" s="285"/>
      <c r="C497" s="289"/>
      <c r="D497" s="290"/>
      <c r="E497" s="9" t="s">
        <v>110</v>
      </c>
      <c r="F497" s="8" t="s">
        <v>92</v>
      </c>
    </row>
    <row r="498" spans="1:6" s="6" customFormat="1" ht="36.6" thickBot="1" x14ac:dyDescent="0.3">
      <c r="A498" s="285" t="str">
        <f>'Zakładka nr 2a - budynki'!A113</f>
        <v>56.</v>
      </c>
      <c r="B498" s="285" t="str">
        <f>'Zakładka nr 2a - budynki'!B113</f>
        <v>BUDYNEK OSP POMIANOWO 204/3</v>
      </c>
      <c r="C498" s="7" t="s">
        <v>97</v>
      </c>
      <c r="D498" s="8" t="s">
        <v>92</v>
      </c>
      <c r="E498" s="9" t="s">
        <v>836</v>
      </c>
      <c r="F498" s="8" t="s">
        <v>91</v>
      </c>
    </row>
    <row r="499" spans="1:6" s="6" customFormat="1" ht="36.6" thickBot="1" x14ac:dyDescent="0.3">
      <c r="A499" s="285"/>
      <c r="B499" s="285"/>
      <c r="C499" s="7" t="s">
        <v>837</v>
      </c>
      <c r="D499" s="8" t="s">
        <v>114</v>
      </c>
      <c r="E499" s="9" t="s">
        <v>98</v>
      </c>
      <c r="F499" s="8" t="s">
        <v>92</v>
      </c>
    </row>
    <row r="500" spans="1:6" s="6" customFormat="1" ht="36.6" thickBot="1" x14ac:dyDescent="0.3">
      <c r="A500" s="285"/>
      <c r="B500" s="285"/>
      <c r="C500" s="7" t="s">
        <v>99</v>
      </c>
      <c r="D500" s="8" t="s">
        <v>92</v>
      </c>
      <c r="E500" s="9" t="s">
        <v>111</v>
      </c>
      <c r="F500" s="8" t="s">
        <v>92</v>
      </c>
    </row>
    <row r="501" spans="1:6" s="6" customFormat="1" ht="36.6" thickBot="1" x14ac:dyDescent="0.3">
      <c r="A501" s="285"/>
      <c r="B501" s="285"/>
      <c r="C501" s="7" t="s">
        <v>100</v>
      </c>
      <c r="D501" s="8" t="s">
        <v>91</v>
      </c>
      <c r="E501" s="9" t="s">
        <v>838</v>
      </c>
      <c r="F501" s="8" t="s">
        <v>91</v>
      </c>
    </row>
    <row r="502" spans="1:6" s="6" customFormat="1" ht="36.6" thickBot="1" x14ac:dyDescent="0.3">
      <c r="A502" s="285"/>
      <c r="B502" s="285"/>
      <c r="C502" s="7" t="s">
        <v>102</v>
      </c>
      <c r="D502" s="8" t="s">
        <v>92</v>
      </c>
      <c r="E502" s="9" t="s">
        <v>103</v>
      </c>
      <c r="F502" s="8" t="s">
        <v>92</v>
      </c>
    </row>
    <row r="503" spans="1:6" s="6" customFormat="1" ht="24.6" thickBot="1" x14ac:dyDescent="0.3">
      <c r="A503" s="285"/>
      <c r="B503" s="285"/>
      <c r="C503" s="7" t="s">
        <v>104</v>
      </c>
      <c r="D503" s="8" t="s">
        <v>92</v>
      </c>
      <c r="E503" s="9" t="s">
        <v>105</v>
      </c>
      <c r="F503" s="8" t="s">
        <v>92</v>
      </c>
    </row>
    <row r="504" spans="1:6" s="6" customFormat="1" ht="24.6" thickBot="1" x14ac:dyDescent="0.3">
      <c r="A504" s="285"/>
      <c r="B504" s="285"/>
      <c r="C504" s="195" t="s">
        <v>106</v>
      </c>
      <c r="D504" s="8" t="s">
        <v>92</v>
      </c>
      <c r="E504" s="9" t="s">
        <v>107</v>
      </c>
      <c r="F504" s="8" t="s">
        <v>92</v>
      </c>
    </row>
    <row r="505" spans="1:6" s="6" customFormat="1" ht="24.6" thickBot="1" x14ac:dyDescent="0.3">
      <c r="A505" s="285"/>
      <c r="B505" s="285"/>
      <c r="C505" s="289" t="s">
        <v>108</v>
      </c>
      <c r="D505" s="290" t="s">
        <v>824</v>
      </c>
      <c r="E505" s="9" t="s">
        <v>109</v>
      </c>
      <c r="F505" s="8" t="s">
        <v>92</v>
      </c>
    </row>
    <row r="506" spans="1:6" s="6" customFormat="1" ht="24.6" thickBot="1" x14ac:dyDescent="0.3">
      <c r="A506" s="285"/>
      <c r="B506" s="285"/>
      <c r="C506" s="289"/>
      <c r="D506" s="290"/>
      <c r="E506" s="9" t="s">
        <v>110</v>
      </c>
      <c r="F506" s="8" t="s">
        <v>329</v>
      </c>
    </row>
    <row r="507" spans="1:6" s="6" customFormat="1" ht="36.6" thickBot="1" x14ac:dyDescent="0.3">
      <c r="A507" s="285" t="str">
        <f>'Zakładka nr 2a - budynki'!A115</f>
        <v>57.</v>
      </c>
      <c r="B507" s="285" t="str">
        <f>'Zakładka nr 2a - budynki'!B115</f>
        <v>BUDYNEK OSP KOŚCIERNICA 189/3</v>
      </c>
      <c r="C507" s="7" t="s">
        <v>97</v>
      </c>
      <c r="D507" s="8" t="s">
        <v>92</v>
      </c>
      <c r="E507" s="9" t="s">
        <v>834</v>
      </c>
      <c r="F507" s="8" t="s">
        <v>91</v>
      </c>
    </row>
    <row r="508" spans="1:6" s="6" customFormat="1" ht="36.6" thickBot="1" x14ac:dyDescent="0.3">
      <c r="A508" s="285"/>
      <c r="B508" s="285"/>
      <c r="C508" s="7" t="s">
        <v>837</v>
      </c>
      <c r="D508" s="8" t="s">
        <v>114</v>
      </c>
      <c r="E508" s="9" t="s">
        <v>98</v>
      </c>
      <c r="F508" s="8" t="s">
        <v>92</v>
      </c>
    </row>
    <row r="509" spans="1:6" s="6" customFormat="1" ht="36.6" thickBot="1" x14ac:dyDescent="0.3">
      <c r="A509" s="285"/>
      <c r="B509" s="285"/>
      <c r="C509" s="7" t="s">
        <v>99</v>
      </c>
      <c r="D509" s="8" t="s">
        <v>92</v>
      </c>
      <c r="E509" s="9" t="s">
        <v>111</v>
      </c>
      <c r="F509" s="8" t="s">
        <v>92</v>
      </c>
    </row>
    <row r="510" spans="1:6" s="6" customFormat="1" ht="36.6" thickBot="1" x14ac:dyDescent="0.3">
      <c r="A510" s="285"/>
      <c r="B510" s="285"/>
      <c r="C510" s="7" t="s">
        <v>100</v>
      </c>
      <c r="D510" s="8" t="s">
        <v>91</v>
      </c>
      <c r="E510" s="9" t="s">
        <v>838</v>
      </c>
      <c r="F510" s="8" t="s">
        <v>91</v>
      </c>
    </row>
    <row r="511" spans="1:6" s="6" customFormat="1" ht="36.6" thickBot="1" x14ac:dyDescent="0.3">
      <c r="A511" s="285"/>
      <c r="B511" s="285"/>
      <c r="C511" s="7" t="s">
        <v>102</v>
      </c>
      <c r="D511" s="8" t="s">
        <v>91</v>
      </c>
      <c r="E511" s="9" t="s">
        <v>103</v>
      </c>
      <c r="F511" s="8" t="s">
        <v>92</v>
      </c>
    </row>
    <row r="512" spans="1:6" s="6" customFormat="1" ht="24.6" thickBot="1" x14ac:dyDescent="0.3">
      <c r="A512" s="285"/>
      <c r="B512" s="285"/>
      <c r="C512" s="7" t="s">
        <v>104</v>
      </c>
      <c r="D512" s="8" t="s">
        <v>92</v>
      </c>
      <c r="E512" s="9" t="s">
        <v>105</v>
      </c>
      <c r="F512" s="8" t="s">
        <v>92</v>
      </c>
    </row>
    <row r="513" spans="1:6" s="6" customFormat="1" ht="24.6" thickBot="1" x14ac:dyDescent="0.3">
      <c r="A513" s="285"/>
      <c r="B513" s="285"/>
      <c r="C513" s="195" t="s">
        <v>106</v>
      </c>
      <c r="D513" s="8" t="s">
        <v>92</v>
      </c>
      <c r="E513" s="9" t="s">
        <v>107</v>
      </c>
      <c r="F513" s="8" t="s">
        <v>92</v>
      </c>
    </row>
    <row r="514" spans="1:6" s="6" customFormat="1" ht="24.6" thickBot="1" x14ac:dyDescent="0.3">
      <c r="A514" s="285"/>
      <c r="B514" s="285"/>
      <c r="C514" s="289" t="s">
        <v>108</v>
      </c>
      <c r="D514" s="290" t="s">
        <v>824</v>
      </c>
      <c r="E514" s="9" t="s">
        <v>109</v>
      </c>
      <c r="F514" s="8" t="s">
        <v>92</v>
      </c>
    </row>
    <row r="515" spans="1:6" s="6" customFormat="1" ht="24.6" thickBot="1" x14ac:dyDescent="0.3">
      <c r="A515" s="285"/>
      <c r="B515" s="285"/>
      <c r="C515" s="289"/>
      <c r="D515" s="290"/>
      <c r="E515" s="9" t="s">
        <v>110</v>
      </c>
      <c r="F515" s="8" t="s">
        <v>92</v>
      </c>
    </row>
    <row r="516" spans="1:6" s="6" customFormat="1" ht="36.6" thickBot="1" x14ac:dyDescent="0.3">
      <c r="A516" s="285" t="str">
        <f>'Zakładka nr 2a - budynki'!A117</f>
        <v>58.</v>
      </c>
      <c r="B516" s="285" t="str">
        <f>'Zakładka nr 2a - budynki'!B117</f>
        <v>BUDYNEK OSP PODWILCZE 120</v>
      </c>
      <c r="C516" s="7" t="s">
        <v>97</v>
      </c>
      <c r="D516" s="8" t="s">
        <v>92</v>
      </c>
      <c r="E516" s="9" t="s">
        <v>839</v>
      </c>
      <c r="F516" s="8" t="s">
        <v>91</v>
      </c>
    </row>
    <row r="517" spans="1:6" s="6" customFormat="1" ht="36.6" thickBot="1" x14ac:dyDescent="0.3">
      <c r="A517" s="285"/>
      <c r="B517" s="285"/>
      <c r="C517" s="7" t="s">
        <v>837</v>
      </c>
      <c r="D517" s="8" t="s">
        <v>114</v>
      </c>
      <c r="E517" s="9" t="s">
        <v>98</v>
      </c>
      <c r="F517" s="8" t="s">
        <v>92</v>
      </c>
    </row>
    <row r="518" spans="1:6" s="6" customFormat="1" ht="36.6" thickBot="1" x14ac:dyDescent="0.3">
      <c r="A518" s="285"/>
      <c r="B518" s="285"/>
      <c r="C518" s="7" t="s">
        <v>99</v>
      </c>
      <c r="D518" s="8" t="s">
        <v>92</v>
      </c>
      <c r="E518" s="9" t="s">
        <v>111</v>
      </c>
      <c r="F518" s="8" t="s">
        <v>92</v>
      </c>
    </row>
    <row r="519" spans="1:6" s="6" customFormat="1" ht="36.6" thickBot="1" x14ac:dyDescent="0.3">
      <c r="A519" s="285"/>
      <c r="B519" s="285"/>
      <c r="C519" s="7" t="s">
        <v>100</v>
      </c>
      <c r="D519" s="8" t="s">
        <v>92</v>
      </c>
      <c r="E519" s="9" t="s">
        <v>101</v>
      </c>
      <c r="F519" s="8" t="s">
        <v>92</v>
      </c>
    </row>
    <row r="520" spans="1:6" s="6" customFormat="1" ht="36.6" thickBot="1" x14ac:dyDescent="0.3">
      <c r="A520" s="285"/>
      <c r="B520" s="285"/>
      <c r="C520" s="7" t="s">
        <v>102</v>
      </c>
      <c r="D520" s="8" t="s">
        <v>91</v>
      </c>
      <c r="E520" s="9" t="s">
        <v>103</v>
      </c>
      <c r="F520" s="8" t="s">
        <v>92</v>
      </c>
    </row>
    <row r="521" spans="1:6" s="6" customFormat="1" ht="24.6" thickBot="1" x14ac:dyDescent="0.3">
      <c r="A521" s="285"/>
      <c r="B521" s="285"/>
      <c r="C521" s="7" t="s">
        <v>104</v>
      </c>
      <c r="D521" s="8" t="s">
        <v>92</v>
      </c>
      <c r="E521" s="9" t="s">
        <v>105</v>
      </c>
      <c r="F521" s="8" t="s">
        <v>92</v>
      </c>
    </row>
    <row r="522" spans="1:6" s="6" customFormat="1" ht="24.6" thickBot="1" x14ac:dyDescent="0.3">
      <c r="A522" s="285"/>
      <c r="B522" s="285"/>
      <c r="C522" s="195" t="s">
        <v>106</v>
      </c>
      <c r="D522" s="8" t="s">
        <v>92</v>
      </c>
      <c r="E522" s="9" t="s">
        <v>107</v>
      </c>
      <c r="F522" s="8" t="s">
        <v>92</v>
      </c>
    </row>
    <row r="523" spans="1:6" s="6" customFormat="1" ht="24.6" thickBot="1" x14ac:dyDescent="0.3">
      <c r="A523" s="285"/>
      <c r="B523" s="285"/>
      <c r="C523" s="289" t="s">
        <v>108</v>
      </c>
      <c r="D523" s="290" t="s">
        <v>824</v>
      </c>
      <c r="E523" s="9" t="s">
        <v>109</v>
      </c>
      <c r="F523" s="8" t="s">
        <v>92</v>
      </c>
    </row>
    <row r="524" spans="1:6" s="6" customFormat="1" ht="24.6" thickBot="1" x14ac:dyDescent="0.3">
      <c r="A524" s="285"/>
      <c r="B524" s="285"/>
      <c r="C524" s="289"/>
      <c r="D524" s="290"/>
      <c r="E524" s="9" t="s">
        <v>110</v>
      </c>
      <c r="F524" s="8" t="s">
        <v>92</v>
      </c>
    </row>
    <row r="525" spans="1:6" s="6" customFormat="1" ht="36.75" customHeight="1" thickBot="1" x14ac:dyDescent="0.3">
      <c r="A525" s="285" t="str">
        <f>'Zakładka nr 2a - budynki'!A119</f>
        <v>59.</v>
      </c>
      <c r="B525" s="285" t="str">
        <f>'Zakładka nr 2a - budynki'!B119</f>
        <v>BUDYNEK REMIZY ROGOWO 192</v>
      </c>
      <c r="C525" s="7" t="s">
        <v>97</v>
      </c>
      <c r="D525" s="8" t="s">
        <v>92</v>
      </c>
      <c r="E525" s="9" t="s">
        <v>834</v>
      </c>
      <c r="F525" s="8" t="s">
        <v>91</v>
      </c>
    </row>
    <row r="526" spans="1:6" s="6" customFormat="1" ht="36.6" thickBot="1" x14ac:dyDescent="0.3">
      <c r="A526" s="285"/>
      <c r="B526" s="285"/>
      <c r="C526" s="7" t="s">
        <v>113</v>
      </c>
      <c r="D526" s="8" t="s">
        <v>92</v>
      </c>
      <c r="E526" s="9" t="s">
        <v>98</v>
      </c>
      <c r="F526" s="8" t="s">
        <v>92</v>
      </c>
    </row>
    <row r="527" spans="1:6" s="6" customFormat="1" ht="36.6" thickBot="1" x14ac:dyDescent="0.3">
      <c r="A527" s="285"/>
      <c r="B527" s="285"/>
      <c r="C527" s="7" t="s">
        <v>99</v>
      </c>
      <c r="D527" s="8" t="s">
        <v>92</v>
      </c>
      <c r="E527" s="9" t="s">
        <v>111</v>
      </c>
      <c r="F527" s="8" t="s">
        <v>92</v>
      </c>
    </row>
    <row r="528" spans="1:6" s="6" customFormat="1" ht="36.6" thickBot="1" x14ac:dyDescent="0.3">
      <c r="A528" s="285"/>
      <c r="B528" s="285"/>
      <c r="C528" s="7" t="s">
        <v>100</v>
      </c>
      <c r="D528" s="8" t="s">
        <v>91</v>
      </c>
      <c r="E528" s="9" t="s">
        <v>840</v>
      </c>
      <c r="F528" s="8" t="s">
        <v>91</v>
      </c>
    </row>
    <row r="529" spans="1:6" s="6" customFormat="1" ht="36.6" thickBot="1" x14ac:dyDescent="0.3">
      <c r="A529" s="285"/>
      <c r="B529" s="285"/>
      <c r="C529" s="7" t="s">
        <v>102</v>
      </c>
      <c r="D529" s="8" t="s">
        <v>91</v>
      </c>
      <c r="E529" s="9" t="s">
        <v>103</v>
      </c>
      <c r="F529" s="8" t="s">
        <v>92</v>
      </c>
    </row>
    <row r="530" spans="1:6" s="6" customFormat="1" ht="24.6" thickBot="1" x14ac:dyDescent="0.3">
      <c r="A530" s="285"/>
      <c r="B530" s="285"/>
      <c r="C530" s="7" t="s">
        <v>104</v>
      </c>
      <c r="D530" s="8" t="s">
        <v>92</v>
      </c>
      <c r="E530" s="9" t="s">
        <v>105</v>
      </c>
      <c r="F530" s="8" t="s">
        <v>92</v>
      </c>
    </row>
    <row r="531" spans="1:6" s="6" customFormat="1" ht="24.6" thickBot="1" x14ac:dyDescent="0.3">
      <c r="A531" s="285"/>
      <c r="B531" s="285"/>
      <c r="C531" s="195" t="s">
        <v>106</v>
      </c>
      <c r="D531" s="8" t="s">
        <v>92</v>
      </c>
      <c r="E531" s="9" t="s">
        <v>107</v>
      </c>
      <c r="F531" s="8" t="s">
        <v>92</v>
      </c>
    </row>
    <row r="532" spans="1:6" s="6" customFormat="1" ht="24.6" thickBot="1" x14ac:dyDescent="0.3">
      <c r="A532" s="285"/>
      <c r="B532" s="285"/>
      <c r="C532" s="289" t="s">
        <v>108</v>
      </c>
      <c r="D532" s="290" t="s">
        <v>824</v>
      </c>
      <c r="E532" s="9" t="s">
        <v>109</v>
      </c>
      <c r="F532" s="8" t="s">
        <v>92</v>
      </c>
    </row>
    <row r="533" spans="1:6" s="6" customFormat="1" ht="24.6" thickBot="1" x14ac:dyDescent="0.3">
      <c r="A533" s="285"/>
      <c r="B533" s="285"/>
      <c r="C533" s="289"/>
      <c r="D533" s="290"/>
      <c r="E533" s="9" t="s">
        <v>110</v>
      </c>
      <c r="F533" s="8" t="s">
        <v>92</v>
      </c>
    </row>
    <row r="534" spans="1:6" s="6" customFormat="1" ht="36.6" thickBot="1" x14ac:dyDescent="0.3">
      <c r="A534" s="285" t="str">
        <f>'Zakładka nr 2a - budynki'!A121</f>
        <v>60.</v>
      </c>
      <c r="B534" s="285" t="str">
        <f>'Zakładka nr 2a - budynki'!B121</f>
        <v>BUDYNEK SZKOŁY PODSTAWOWEJ KOŚCIERNICA</v>
      </c>
      <c r="C534" s="7" t="s">
        <v>97</v>
      </c>
      <c r="D534" s="8" t="s">
        <v>92</v>
      </c>
      <c r="E534" s="9" t="s">
        <v>112</v>
      </c>
      <c r="F534" s="8"/>
    </row>
    <row r="535" spans="1:6" s="6" customFormat="1" ht="36.6" thickBot="1" x14ac:dyDescent="0.3">
      <c r="A535" s="285"/>
      <c r="B535" s="285"/>
      <c r="C535" s="7" t="s">
        <v>113</v>
      </c>
      <c r="D535" s="8" t="s">
        <v>92</v>
      </c>
      <c r="E535" s="9" t="s">
        <v>98</v>
      </c>
      <c r="F535" s="8"/>
    </row>
    <row r="536" spans="1:6" s="6" customFormat="1" ht="36.6" thickBot="1" x14ac:dyDescent="0.3">
      <c r="A536" s="285"/>
      <c r="B536" s="285"/>
      <c r="C536" s="7" t="s">
        <v>99</v>
      </c>
      <c r="D536" s="8"/>
      <c r="E536" s="9" t="s">
        <v>111</v>
      </c>
      <c r="F536" s="8"/>
    </row>
    <row r="537" spans="1:6" s="6" customFormat="1" ht="36.6" thickBot="1" x14ac:dyDescent="0.3">
      <c r="A537" s="285"/>
      <c r="B537" s="285"/>
      <c r="C537" s="7" t="s">
        <v>100</v>
      </c>
      <c r="D537" s="8"/>
      <c r="E537" s="9" t="s">
        <v>101</v>
      </c>
      <c r="F537" s="8"/>
    </row>
    <row r="538" spans="1:6" s="6" customFormat="1" ht="36.6" thickBot="1" x14ac:dyDescent="0.3">
      <c r="A538" s="285"/>
      <c r="B538" s="285"/>
      <c r="C538" s="7" t="s">
        <v>102</v>
      </c>
      <c r="D538" s="8"/>
      <c r="E538" s="9" t="s">
        <v>103</v>
      </c>
      <c r="F538" s="8"/>
    </row>
    <row r="539" spans="1:6" s="6" customFormat="1" ht="24.6" thickBot="1" x14ac:dyDescent="0.3">
      <c r="A539" s="285"/>
      <c r="B539" s="285"/>
      <c r="C539" s="7" t="s">
        <v>104</v>
      </c>
      <c r="D539" s="8"/>
      <c r="E539" s="9" t="s">
        <v>105</v>
      </c>
      <c r="F539" s="8"/>
    </row>
    <row r="540" spans="1:6" s="6" customFormat="1" ht="24.6" thickBot="1" x14ac:dyDescent="0.3">
      <c r="A540" s="285"/>
      <c r="B540" s="285"/>
      <c r="C540" s="195" t="s">
        <v>106</v>
      </c>
      <c r="D540" s="8"/>
      <c r="E540" s="9" t="s">
        <v>107</v>
      </c>
      <c r="F540" s="8"/>
    </row>
    <row r="541" spans="1:6" s="6" customFormat="1" ht="24.6" thickBot="1" x14ac:dyDescent="0.3">
      <c r="A541" s="285"/>
      <c r="B541" s="285"/>
      <c r="C541" s="289" t="s">
        <v>108</v>
      </c>
      <c r="D541" s="290"/>
      <c r="E541" s="9" t="s">
        <v>109</v>
      </c>
      <c r="F541" s="8"/>
    </row>
    <row r="542" spans="1:6" s="6" customFormat="1" ht="24.6" thickBot="1" x14ac:dyDescent="0.3">
      <c r="A542" s="285"/>
      <c r="B542" s="285"/>
      <c r="C542" s="289"/>
      <c r="D542" s="290"/>
      <c r="E542" s="9" t="s">
        <v>110</v>
      </c>
      <c r="F542" s="8"/>
    </row>
    <row r="543" spans="1:6" s="6" customFormat="1" ht="36.6" thickBot="1" x14ac:dyDescent="0.3">
      <c r="A543" s="285" t="str">
        <f>'Zakładka nr 2a - budynki'!A123</f>
        <v>61.</v>
      </c>
      <c r="B543" s="285" t="str">
        <f>'Zakładka nr 2a - budynki'!B123</f>
        <v>BUDYNEK SALI GIMNASTYCZNEJ STANOMINO</v>
      </c>
      <c r="C543" s="7" t="s">
        <v>97</v>
      </c>
      <c r="D543" s="8" t="s">
        <v>92</v>
      </c>
      <c r="E543" s="9" t="s">
        <v>828</v>
      </c>
      <c r="F543" s="8" t="s">
        <v>91</v>
      </c>
    </row>
    <row r="544" spans="1:6" s="6" customFormat="1" ht="36.6" thickBot="1" x14ac:dyDescent="0.3">
      <c r="A544" s="285"/>
      <c r="B544" s="285"/>
      <c r="C544" s="7" t="s">
        <v>113</v>
      </c>
      <c r="D544" s="8" t="s">
        <v>92</v>
      </c>
      <c r="E544" s="9" t="s">
        <v>98</v>
      </c>
      <c r="F544" s="8" t="s">
        <v>92</v>
      </c>
    </row>
    <row r="545" spans="1:6" s="6" customFormat="1" ht="36.6" thickBot="1" x14ac:dyDescent="0.3">
      <c r="A545" s="285"/>
      <c r="B545" s="285"/>
      <c r="C545" s="7" t="s">
        <v>99</v>
      </c>
      <c r="D545" s="8" t="s">
        <v>92</v>
      </c>
      <c r="E545" s="9" t="s">
        <v>841</v>
      </c>
      <c r="F545" s="8" t="s">
        <v>91</v>
      </c>
    </row>
    <row r="546" spans="1:6" s="6" customFormat="1" ht="36.6" thickBot="1" x14ac:dyDescent="0.3">
      <c r="A546" s="285"/>
      <c r="B546" s="285"/>
      <c r="C546" s="7" t="s">
        <v>100</v>
      </c>
      <c r="D546" s="8" t="s">
        <v>92</v>
      </c>
      <c r="E546" s="9" t="s">
        <v>101</v>
      </c>
      <c r="F546" s="8" t="s">
        <v>92</v>
      </c>
    </row>
    <row r="547" spans="1:6" s="6" customFormat="1" ht="36.6" thickBot="1" x14ac:dyDescent="0.3">
      <c r="A547" s="285"/>
      <c r="B547" s="285"/>
      <c r="C547" s="7" t="s">
        <v>102</v>
      </c>
      <c r="D547" s="8" t="s">
        <v>91</v>
      </c>
      <c r="E547" s="9" t="s">
        <v>103</v>
      </c>
      <c r="F547" s="8" t="s">
        <v>92</v>
      </c>
    </row>
    <row r="548" spans="1:6" s="6" customFormat="1" ht="24.6" thickBot="1" x14ac:dyDescent="0.3">
      <c r="A548" s="285"/>
      <c r="B548" s="285"/>
      <c r="C548" s="7" t="s">
        <v>104</v>
      </c>
      <c r="D548" s="8" t="s">
        <v>92</v>
      </c>
      <c r="E548" s="9" t="s">
        <v>105</v>
      </c>
      <c r="F548" s="8" t="s">
        <v>92</v>
      </c>
    </row>
    <row r="549" spans="1:6" s="6" customFormat="1" ht="24.6" thickBot="1" x14ac:dyDescent="0.3">
      <c r="A549" s="285"/>
      <c r="B549" s="285"/>
      <c r="C549" s="195" t="s">
        <v>106</v>
      </c>
      <c r="D549" s="8" t="s">
        <v>92</v>
      </c>
      <c r="E549" s="9" t="s">
        <v>107</v>
      </c>
      <c r="F549" s="8" t="s">
        <v>92</v>
      </c>
    </row>
    <row r="550" spans="1:6" s="6" customFormat="1" ht="24.6" thickBot="1" x14ac:dyDescent="0.3">
      <c r="A550" s="285"/>
      <c r="B550" s="285"/>
      <c r="C550" s="289" t="s">
        <v>108</v>
      </c>
      <c r="D550" s="290" t="s">
        <v>824</v>
      </c>
      <c r="E550" s="9" t="s">
        <v>109</v>
      </c>
      <c r="F550" s="8" t="s">
        <v>92</v>
      </c>
    </row>
    <row r="551" spans="1:6" s="6" customFormat="1" ht="24.6" thickBot="1" x14ac:dyDescent="0.3">
      <c r="A551" s="285"/>
      <c r="B551" s="285"/>
      <c r="C551" s="289"/>
      <c r="D551" s="290"/>
      <c r="E551" s="9" t="s">
        <v>110</v>
      </c>
      <c r="F551" s="8" t="s">
        <v>92</v>
      </c>
    </row>
    <row r="552" spans="1:6" s="6" customFormat="1" ht="36.6" thickBot="1" x14ac:dyDescent="0.3">
      <c r="A552" s="285" t="str">
        <f>'Zakładka nr 2a - budynki'!A124</f>
        <v>62.</v>
      </c>
      <c r="B552" s="285" t="str">
        <f>'Zakładka nr 2a - budynki'!B124</f>
        <v>BUDYNEK ŚWIETLICO-SZATNI W   BIAŁOGÓRZYNIE  71</v>
      </c>
      <c r="C552" s="7" t="s">
        <v>97</v>
      </c>
      <c r="D552" s="8" t="s">
        <v>92</v>
      </c>
      <c r="E552" s="9" t="s">
        <v>839</v>
      </c>
      <c r="F552" s="8" t="s">
        <v>91</v>
      </c>
    </row>
    <row r="553" spans="1:6" s="6" customFormat="1" ht="36.6" thickBot="1" x14ac:dyDescent="0.3">
      <c r="A553" s="285"/>
      <c r="B553" s="285"/>
      <c r="C553" s="7" t="s">
        <v>842</v>
      </c>
      <c r="D553" s="8" t="s">
        <v>114</v>
      </c>
      <c r="E553" s="9" t="s">
        <v>98</v>
      </c>
      <c r="F553" s="8" t="s">
        <v>92</v>
      </c>
    </row>
    <row r="554" spans="1:6" s="6" customFormat="1" ht="36.6" thickBot="1" x14ac:dyDescent="0.3">
      <c r="A554" s="285"/>
      <c r="B554" s="285"/>
      <c r="C554" s="7" t="s">
        <v>821</v>
      </c>
      <c r="D554" s="8" t="s">
        <v>114</v>
      </c>
      <c r="E554" s="9" t="s">
        <v>111</v>
      </c>
      <c r="F554" s="8" t="s">
        <v>92</v>
      </c>
    </row>
    <row r="555" spans="1:6" s="6" customFormat="1" ht="36.6" thickBot="1" x14ac:dyDescent="0.3">
      <c r="A555" s="285"/>
      <c r="B555" s="285"/>
      <c r="C555" s="7" t="s">
        <v>100</v>
      </c>
      <c r="D555" s="8" t="s">
        <v>92</v>
      </c>
      <c r="E555" s="9" t="s">
        <v>101</v>
      </c>
      <c r="F555" s="8" t="s">
        <v>92</v>
      </c>
    </row>
    <row r="556" spans="1:6" s="6" customFormat="1" ht="36.6" thickBot="1" x14ac:dyDescent="0.3">
      <c r="A556" s="285"/>
      <c r="B556" s="285"/>
      <c r="C556" s="7" t="s">
        <v>102</v>
      </c>
      <c r="D556" s="8" t="s">
        <v>91</v>
      </c>
      <c r="E556" s="9" t="s">
        <v>103</v>
      </c>
      <c r="F556" s="8" t="s">
        <v>92</v>
      </c>
    </row>
    <row r="557" spans="1:6" s="6" customFormat="1" ht="24.6" thickBot="1" x14ac:dyDescent="0.3">
      <c r="A557" s="285"/>
      <c r="B557" s="285"/>
      <c r="C557" s="7" t="s">
        <v>104</v>
      </c>
      <c r="D557" s="8" t="s">
        <v>91</v>
      </c>
      <c r="E557" s="9" t="s">
        <v>105</v>
      </c>
      <c r="F557" s="8" t="s">
        <v>92</v>
      </c>
    </row>
    <row r="558" spans="1:6" s="6" customFormat="1" ht="24.6" thickBot="1" x14ac:dyDescent="0.3">
      <c r="A558" s="285"/>
      <c r="B558" s="285"/>
      <c r="C558" s="195" t="s">
        <v>106</v>
      </c>
      <c r="D558" s="8" t="s">
        <v>92</v>
      </c>
      <c r="E558" s="9" t="s">
        <v>107</v>
      </c>
      <c r="F558" s="8" t="s">
        <v>92</v>
      </c>
    </row>
    <row r="559" spans="1:6" s="6" customFormat="1" ht="24.6" thickBot="1" x14ac:dyDescent="0.3">
      <c r="A559" s="285"/>
      <c r="B559" s="285"/>
      <c r="C559" s="289" t="s">
        <v>108</v>
      </c>
      <c r="D559" s="290" t="s">
        <v>824</v>
      </c>
      <c r="E559" s="9" t="s">
        <v>109</v>
      </c>
      <c r="F559" s="8" t="s">
        <v>92</v>
      </c>
    </row>
    <row r="560" spans="1:6" s="6" customFormat="1" ht="24.6" thickBot="1" x14ac:dyDescent="0.3">
      <c r="A560" s="285"/>
      <c r="B560" s="285"/>
      <c r="C560" s="289"/>
      <c r="D560" s="290"/>
      <c r="E560" s="9" t="s">
        <v>110</v>
      </c>
      <c r="F560" s="8" t="s">
        <v>92</v>
      </c>
    </row>
    <row r="561" spans="1:6" s="6" customFormat="1" ht="36.6" thickBot="1" x14ac:dyDescent="0.3">
      <c r="A561" s="285" t="str">
        <f>'Zakładka nr 2a - budynki'!A125</f>
        <v>63.</v>
      </c>
      <c r="B561" s="285" t="str">
        <f>'Zakładka nr 2a - budynki'!B125</f>
        <v>LOKAL ŚWIETLICY BUCZEK 11, DZ.304/2</v>
      </c>
      <c r="C561" s="7" t="s">
        <v>97</v>
      </c>
      <c r="D561" s="8" t="s">
        <v>92</v>
      </c>
      <c r="E561" s="9" t="s">
        <v>839</v>
      </c>
      <c r="F561" s="8" t="s">
        <v>91</v>
      </c>
    </row>
    <row r="562" spans="1:6" s="6" customFormat="1" ht="36.6" thickBot="1" x14ac:dyDescent="0.3">
      <c r="A562" s="285"/>
      <c r="B562" s="285"/>
      <c r="C562" s="7" t="s">
        <v>843</v>
      </c>
      <c r="D562" s="8" t="s">
        <v>114</v>
      </c>
      <c r="E562" s="9" t="s">
        <v>98</v>
      </c>
      <c r="F562" s="8" t="s">
        <v>92</v>
      </c>
    </row>
    <row r="563" spans="1:6" s="6" customFormat="1" ht="36.6" thickBot="1" x14ac:dyDescent="0.3">
      <c r="A563" s="285"/>
      <c r="B563" s="285"/>
      <c r="C563" s="7" t="s">
        <v>821</v>
      </c>
      <c r="D563" s="8" t="s">
        <v>114</v>
      </c>
      <c r="E563" s="9" t="s">
        <v>111</v>
      </c>
      <c r="F563" s="8" t="s">
        <v>92</v>
      </c>
    </row>
    <row r="564" spans="1:6" s="6" customFormat="1" ht="36.6" thickBot="1" x14ac:dyDescent="0.3">
      <c r="A564" s="285"/>
      <c r="B564" s="285"/>
      <c r="C564" s="7" t="s">
        <v>100</v>
      </c>
      <c r="D564" s="8" t="s">
        <v>92</v>
      </c>
      <c r="E564" s="9" t="s">
        <v>101</v>
      </c>
      <c r="F564" s="8" t="s">
        <v>92</v>
      </c>
    </row>
    <row r="565" spans="1:6" s="6" customFormat="1" ht="36.6" thickBot="1" x14ac:dyDescent="0.3">
      <c r="A565" s="285"/>
      <c r="B565" s="285"/>
      <c r="C565" s="7" t="s">
        <v>102</v>
      </c>
      <c r="D565" s="8" t="s">
        <v>91</v>
      </c>
      <c r="E565" s="9" t="s">
        <v>103</v>
      </c>
      <c r="F565" s="8" t="s">
        <v>92</v>
      </c>
    </row>
    <row r="566" spans="1:6" s="6" customFormat="1" ht="24.6" thickBot="1" x14ac:dyDescent="0.3">
      <c r="A566" s="285"/>
      <c r="B566" s="285"/>
      <c r="C566" s="7" t="s">
        <v>104</v>
      </c>
      <c r="D566" s="8" t="s">
        <v>91</v>
      </c>
      <c r="E566" s="9" t="s">
        <v>105</v>
      </c>
      <c r="F566" s="8" t="s">
        <v>92</v>
      </c>
    </row>
    <row r="567" spans="1:6" s="6" customFormat="1" ht="24.6" thickBot="1" x14ac:dyDescent="0.3">
      <c r="A567" s="285"/>
      <c r="B567" s="285"/>
      <c r="C567" s="195" t="s">
        <v>106</v>
      </c>
      <c r="D567" s="8" t="s">
        <v>92</v>
      </c>
      <c r="E567" s="9" t="s">
        <v>107</v>
      </c>
      <c r="F567" s="8" t="s">
        <v>92</v>
      </c>
    </row>
    <row r="568" spans="1:6" s="6" customFormat="1" ht="24.6" thickBot="1" x14ac:dyDescent="0.3">
      <c r="A568" s="285"/>
      <c r="B568" s="285"/>
      <c r="C568" s="289" t="s">
        <v>108</v>
      </c>
      <c r="D568" s="290" t="s">
        <v>824</v>
      </c>
      <c r="E568" s="9" t="s">
        <v>109</v>
      </c>
      <c r="F568" s="8" t="s">
        <v>92</v>
      </c>
    </row>
    <row r="569" spans="1:6" s="6" customFormat="1" ht="24.6" thickBot="1" x14ac:dyDescent="0.3">
      <c r="A569" s="285"/>
      <c r="B569" s="285"/>
      <c r="C569" s="289"/>
      <c r="D569" s="290"/>
      <c r="E569" s="9" t="s">
        <v>110</v>
      </c>
      <c r="F569" s="8" t="s">
        <v>92</v>
      </c>
    </row>
    <row r="570" spans="1:6" s="6" customFormat="1" ht="60.6" thickBot="1" x14ac:dyDescent="0.3">
      <c r="A570" s="285" t="str">
        <f>'Zakładka nr 2a - budynki'!A126</f>
        <v>64.</v>
      </c>
      <c r="B570" s="285" t="str">
        <f>'Zakładka nr 2a - budynki'!B126</f>
        <v>LOKAL ŚWIETLICY BYSZYNO 5/2, DZ.NR 241</v>
      </c>
      <c r="C570" s="7" t="s">
        <v>844</v>
      </c>
      <c r="D570" s="8" t="s">
        <v>91</v>
      </c>
      <c r="E570" s="9" t="s">
        <v>834</v>
      </c>
      <c r="F570" s="8" t="s">
        <v>91</v>
      </c>
    </row>
    <row r="571" spans="1:6" s="6" customFormat="1" ht="36.6" thickBot="1" x14ac:dyDescent="0.3">
      <c r="A571" s="285"/>
      <c r="B571" s="285"/>
      <c r="C571" s="7" t="s">
        <v>842</v>
      </c>
      <c r="D571" s="8" t="s">
        <v>114</v>
      </c>
      <c r="E571" s="9" t="s">
        <v>98</v>
      </c>
      <c r="F571" s="8" t="s">
        <v>92</v>
      </c>
    </row>
    <row r="572" spans="1:6" s="6" customFormat="1" ht="36.6" thickBot="1" x14ac:dyDescent="0.3">
      <c r="A572" s="285"/>
      <c r="B572" s="285"/>
      <c r="C572" s="7" t="s">
        <v>99</v>
      </c>
      <c r="D572" s="8" t="s">
        <v>92</v>
      </c>
      <c r="E572" s="9" t="s">
        <v>111</v>
      </c>
      <c r="F572" s="8" t="s">
        <v>92</v>
      </c>
    </row>
    <row r="573" spans="1:6" s="6" customFormat="1" ht="36.6" thickBot="1" x14ac:dyDescent="0.3">
      <c r="A573" s="285"/>
      <c r="B573" s="285"/>
      <c r="C573" s="7" t="s">
        <v>100</v>
      </c>
      <c r="D573" s="8" t="s">
        <v>92</v>
      </c>
      <c r="E573" s="9" t="s">
        <v>101</v>
      </c>
      <c r="F573" s="8" t="s">
        <v>92</v>
      </c>
    </row>
    <row r="574" spans="1:6" s="6" customFormat="1" ht="36.6" thickBot="1" x14ac:dyDescent="0.3">
      <c r="A574" s="285"/>
      <c r="B574" s="285"/>
      <c r="C574" s="7" t="s">
        <v>102</v>
      </c>
      <c r="D574" s="8" t="s">
        <v>91</v>
      </c>
      <c r="E574" s="9" t="s">
        <v>103</v>
      </c>
      <c r="F574" s="8" t="s">
        <v>92</v>
      </c>
    </row>
    <row r="575" spans="1:6" s="6" customFormat="1" ht="24.6" thickBot="1" x14ac:dyDescent="0.3">
      <c r="A575" s="285"/>
      <c r="B575" s="285"/>
      <c r="C575" s="7" t="s">
        <v>104</v>
      </c>
      <c r="D575" s="8" t="s">
        <v>92</v>
      </c>
      <c r="E575" s="9" t="s">
        <v>105</v>
      </c>
      <c r="F575" s="8" t="s">
        <v>92</v>
      </c>
    </row>
    <row r="576" spans="1:6" s="6" customFormat="1" ht="24.6" thickBot="1" x14ac:dyDescent="0.3">
      <c r="A576" s="285"/>
      <c r="B576" s="285"/>
      <c r="C576" s="195" t="s">
        <v>106</v>
      </c>
      <c r="D576" s="8" t="s">
        <v>92</v>
      </c>
      <c r="E576" s="9" t="s">
        <v>107</v>
      </c>
      <c r="F576" s="8" t="s">
        <v>92</v>
      </c>
    </row>
    <row r="577" spans="1:6" s="6" customFormat="1" ht="24.6" thickBot="1" x14ac:dyDescent="0.3">
      <c r="A577" s="285"/>
      <c r="B577" s="285"/>
      <c r="C577" s="289" t="s">
        <v>108</v>
      </c>
      <c r="D577" s="290" t="s">
        <v>824</v>
      </c>
      <c r="E577" s="9" t="s">
        <v>109</v>
      </c>
      <c r="F577" s="8" t="s">
        <v>92</v>
      </c>
    </row>
    <row r="578" spans="1:6" s="6" customFormat="1" ht="24.6" thickBot="1" x14ac:dyDescent="0.3">
      <c r="A578" s="285"/>
      <c r="B578" s="285"/>
      <c r="C578" s="289"/>
      <c r="D578" s="290"/>
      <c r="E578" s="9" t="s">
        <v>110</v>
      </c>
      <c r="F578" s="8" t="s">
        <v>92</v>
      </c>
    </row>
    <row r="579" spans="1:6" s="6" customFormat="1" ht="36.6" thickBot="1" x14ac:dyDescent="0.3">
      <c r="A579" s="285" t="str">
        <f>'Zakładka nr 2a - budynki'!A127</f>
        <v>65.</v>
      </c>
      <c r="B579" s="285" t="str">
        <f>'Zakładka nr 2a - budynki'!B127</f>
        <v>LOKAL ŚWIETLICY(obecnie  SALA TRADYCJI RYBACKICH) CZARNOWĘSY+KAPLICA</v>
      </c>
      <c r="C579" s="7" t="s">
        <v>97</v>
      </c>
      <c r="D579" s="8" t="s">
        <v>92</v>
      </c>
      <c r="E579" s="9" t="s">
        <v>839</v>
      </c>
      <c r="F579" s="8" t="s">
        <v>91</v>
      </c>
    </row>
    <row r="580" spans="1:6" s="6" customFormat="1" ht="36.6" thickBot="1" x14ac:dyDescent="0.3">
      <c r="A580" s="285"/>
      <c r="B580" s="285"/>
      <c r="C580" s="7" t="s">
        <v>842</v>
      </c>
      <c r="D580" s="8" t="s">
        <v>114</v>
      </c>
      <c r="E580" s="9" t="s">
        <v>98</v>
      </c>
      <c r="F580" s="8" t="s">
        <v>92</v>
      </c>
    </row>
    <row r="581" spans="1:6" s="6" customFormat="1" ht="36.6" thickBot="1" x14ac:dyDescent="0.3">
      <c r="A581" s="285"/>
      <c r="B581" s="285"/>
      <c r="C581" s="7" t="s">
        <v>99</v>
      </c>
      <c r="D581" s="8" t="s">
        <v>92</v>
      </c>
      <c r="E581" s="9" t="s">
        <v>111</v>
      </c>
      <c r="F581" s="8" t="s">
        <v>92</v>
      </c>
    </row>
    <row r="582" spans="1:6" s="6" customFormat="1" ht="36.6" thickBot="1" x14ac:dyDescent="0.3">
      <c r="A582" s="285"/>
      <c r="B582" s="285"/>
      <c r="C582" s="7" t="s">
        <v>100</v>
      </c>
      <c r="D582" s="8" t="s">
        <v>92</v>
      </c>
      <c r="E582" s="9" t="s">
        <v>101</v>
      </c>
      <c r="F582" s="8" t="s">
        <v>92</v>
      </c>
    </row>
    <row r="583" spans="1:6" s="6" customFormat="1" ht="36.6" thickBot="1" x14ac:dyDescent="0.3">
      <c r="A583" s="285"/>
      <c r="B583" s="285"/>
      <c r="C583" s="7" t="s">
        <v>102</v>
      </c>
      <c r="D583" s="8" t="s">
        <v>92</v>
      </c>
      <c r="E583" s="9" t="s">
        <v>103</v>
      </c>
      <c r="F583" s="8" t="s">
        <v>92</v>
      </c>
    </row>
    <row r="584" spans="1:6" s="6" customFormat="1" ht="24.6" thickBot="1" x14ac:dyDescent="0.3">
      <c r="A584" s="285"/>
      <c r="B584" s="285"/>
      <c r="C584" s="7" t="s">
        <v>104</v>
      </c>
      <c r="D584" s="8" t="s">
        <v>92</v>
      </c>
      <c r="E584" s="9" t="s">
        <v>105</v>
      </c>
      <c r="F584" s="8" t="s">
        <v>92</v>
      </c>
    </row>
    <row r="585" spans="1:6" s="6" customFormat="1" ht="24.6" thickBot="1" x14ac:dyDescent="0.3">
      <c r="A585" s="285"/>
      <c r="B585" s="285"/>
      <c r="C585" s="195" t="s">
        <v>106</v>
      </c>
      <c r="D585" s="8" t="s">
        <v>92</v>
      </c>
      <c r="E585" s="9" t="s">
        <v>107</v>
      </c>
      <c r="F585" s="8" t="s">
        <v>92</v>
      </c>
    </row>
    <row r="586" spans="1:6" s="6" customFormat="1" ht="24.6" thickBot="1" x14ac:dyDescent="0.3">
      <c r="A586" s="285"/>
      <c r="B586" s="285"/>
      <c r="C586" s="289" t="s">
        <v>108</v>
      </c>
      <c r="D586" s="290" t="s">
        <v>824</v>
      </c>
      <c r="E586" s="9" t="s">
        <v>109</v>
      </c>
      <c r="F586" s="8" t="s">
        <v>92</v>
      </c>
    </row>
    <row r="587" spans="1:6" s="6" customFormat="1" ht="24.6" thickBot="1" x14ac:dyDescent="0.3">
      <c r="A587" s="285"/>
      <c r="B587" s="285"/>
      <c r="C587" s="289"/>
      <c r="D587" s="290"/>
      <c r="E587" s="9" t="s">
        <v>110</v>
      </c>
      <c r="F587" s="8" t="s">
        <v>92</v>
      </c>
    </row>
    <row r="588" spans="1:6" s="6" customFormat="1" ht="36.75" customHeight="1" thickBot="1" x14ac:dyDescent="0.3">
      <c r="A588" s="285" t="str">
        <f>'Zakładka nr 2a - budynki'!A128</f>
        <v>66.</v>
      </c>
      <c r="B588" s="285" t="str">
        <f>'Zakładka nr 2a - budynki'!B128</f>
        <v>LOKAL ŚWIETLICY  DARGIKOWO 17/1, DZ.255/3</v>
      </c>
      <c r="C588" s="7" t="s">
        <v>97</v>
      </c>
      <c r="D588" s="8" t="s">
        <v>92</v>
      </c>
      <c r="E588" s="9" t="s">
        <v>839</v>
      </c>
      <c r="F588" s="8" t="s">
        <v>91</v>
      </c>
    </row>
    <row r="589" spans="1:6" s="6" customFormat="1" ht="36.6" thickBot="1" x14ac:dyDescent="0.3">
      <c r="A589" s="285"/>
      <c r="B589" s="285"/>
      <c r="C589" s="7" t="s">
        <v>842</v>
      </c>
      <c r="D589" s="8" t="s">
        <v>114</v>
      </c>
      <c r="E589" s="9" t="s">
        <v>98</v>
      </c>
      <c r="F589" s="8" t="s">
        <v>92</v>
      </c>
    </row>
    <row r="590" spans="1:6" s="6" customFormat="1" ht="36.6" thickBot="1" x14ac:dyDescent="0.3">
      <c r="A590" s="285"/>
      <c r="B590" s="285"/>
      <c r="C590" s="7" t="s">
        <v>99</v>
      </c>
      <c r="D590" s="8" t="s">
        <v>92</v>
      </c>
      <c r="E590" s="9" t="s">
        <v>111</v>
      </c>
      <c r="F590" s="8" t="s">
        <v>92</v>
      </c>
    </row>
    <row r="591" spans="1:6" s="6" customFormat="1" ht="36.6" thickBot="1" x14ac:dyDescent="0.3">
      <c r="A591" s="285"/>
      <c r="B591" s="285"/>
      <c r="C591" s="7" t="s">
        <v>100</v>
      </c>
      <c r="D591" s="8" t="s">
        <v>92</v>
      </c>
      <c r="E591" s="9" t="s">
        <v>101</v>
      </c>
      <c r="F591" s="8" t="s">
        <v>92</v>
      </c>
    </row>
    <row r="592" spans="1:6" s="6" customFormat="1" ht="36.6" thickBot="1" x14ac:dyDescent="0.3">
      <c r="A592" s="285"/>
      <c r="B592" s="285"/>
      <c r="C592" s="7" t="s">
        <v>102</v>
      </c>
      <c r="D592" s="8" t="s">
        <v>92</v>
      </c>
      <c r="E592" s="9" t="s">
        <v>103</v>
      </c>
      <c r="F592" s="8" t="s">
        <v>92</v>
      </c>
    </row>
    <row r="593" spans="1:6" s="6" customFormat="1" ht="24.6" thickBot="1" x14ac:dyDescent="0.3">
      <c r="A593" s="285"/>
      <c r="B593" s="285"/>
      <c r="C593" s="7" t="s">
        <v>104</v>
      </c>
      <c r="D593" s="8" t="s">
        <v>92</v>
      </c>
      <c r="E593" s="9" t="s">
        <v>105</v>
      </c>
      <c r="F593" s="8" t="s">
        <v>92</v>
      </c>
    </row>
    <row r="594" spans="1:6" s="6" customFormat="1" ht="24.6" thickBot="1" x14ac:dyDescent="0.3">
      <c r="A594" s="285"/>
      <c r="B594" s="285"/>
      <c r="C594" s="195" t="s">
        <v>106</v>
      </c>
      <c r="D594" s="8" t="s">
        <v>92</v>
      </c>
      <c r="E594" s="9" t="s">
        <v>107</v>
      </c>
      <c r="F594" s="8" t="s">
        <v>92</v>
      </c>
    </row>
    <row r="595" spans="1:6" s="6" customFormat="1" ht="24.6" thickBot="1" x14ac:dyDescent="0.3">
      <c r="A595" s="285"/>
      <c r="B595" s="285"/>
      <c r="C595" s="291" t="s">
        <v>108</v>
      </c>
      <c r="D595" s="293" t="s">
        <v>824</v>
      </c>
      <c r="E595" s="9" t="s">
        <v>109</v>
      </c>
      <c r="F595" s="8" t="s">
        <v>92</v>
      </c>
    </row>
    <row r="596" spans="1:6" s="6" customFormat="1" ht="24.6" thickBot="1" x14ac:dyDescent="0.3">
      <c r="A596" s="285"/>
      <c r="B596" s="285"/>
      <c r="C596" s="292"/>
      <c r="D596" s="294"/>
      <c r="E596" s="9" t="s">
        <v>110</v>
      </c>
      <c r="F596" s="8" t="s">
        <v>92</v>
      </c>
    </row>
    <row r="597" spans="1:6" s="6" customFormat="1" ht="36.6" thickBot="1" x14ac:dyDescent="0.3">
      <c r="A597" s="285" t="str">
        <f>'Zakładka nr 2a - budynki'!A129</f>
        <v>67.</v>
      </c>
      <c r="B597" s="285" t="str">
        <f>'Zakładka nr 2a - budynki'!B129</f>
        <v>BUDYNEK ŚWIETLICY DĘBCZYNO 26, DZ.223</v>
      </c>
      <c r="C597" s="7" t="s">
        <v>97</v>
      </c>
      <c r="D597" s="8" t="s">
        <v>91</v>
      </c>
      <c r="E597" s="9" t="s">
        <v>839</v>
      </c>
      <c r="F597" s="8" t="s">
        <v>91</v>
      </c>
    </row>
    <row r="598" spans="1:6" s="6" customFormat="1" ht="36.6" thickBot="1" x14ac:dyDescent="0.3">
      <c r="A598" s="285"/>
      <c r="B598" s="285"/>
      <c r="C598" s="7" t="s">
        <v>842</v>
      </c>
      <c r="D598" s="8" t="s">
        <v>114</v>
      </c>
      <c r="E598" s="9" t="s">
        <v>98</v>
      </c>
      <c r="F598" s="8" t="s">
        <v>92</v>
      </c>
    </row>
    <row r="599" spans="1:6" s="6" customFormat="1" ht="36.6" thickBot="1" x14ac:dyDescent="0.3">
      <c r="A599" s="285"/>
      <c r="B599" s="285"/>
      <c r="C599" s="7" t="s">
        <v>99</v>
      </c>
      <c r="D599" s="8" t="s">
        <v>92</v>
      </c>
      <c r="E599" s="9" t="s">
        <v>111</v>
      </c>
      <c r="F599" s="8" t="s">
        <v>92</v>
      </c>
    </row>
    <row r="600" spans="1:6" s="6" customFormat="1" ht="36.6" thickBot="1" x14ac:dyDescent="0.3">
      <c r="A600" s="285"/>
      <c r="B600" s="285"/>
      <c r="C600" s="7" t="s">
        <v>100</v>
      </c>
      <c r="D600" s="8" t="s">
        <v>92</v>
      </c>
      <c r="E600" s="9" t="s">
        <v>101</v>
      </c>
      <c r="F600" s="8" t="s">
        <v>92</v>
      </c>
    </row>
    <row r="601" spans="1:6" s="6" customFormat="1" ht="36.6" thickBot="1" x14ac:dyDescent="0.3">
      <c r="A601" s="285"/>
      <c r="B601" s="285"/>
      <c r="C601" s="7" t="s">
        <v>102</v>
      </c>
      <c r="D601" s="8" t="s">
        <v>91</v>
      </c>
      <c r="E601" s="9" t="s">
        <v>103</v>
      </c>
      <c r="F601" s="8" t="s">
        <v>92</v>
      </c>
    </row>
    <row r="602" spans="1:6" s="6" customFormat="1" ht="24.6" thickBot="1" x14ac:dyDescent="0.3">
      <c r="A602" s="285"/>
      <c r="B602" s="285"/>
      <c r="C602" s="7" t="s">
        <v>104</v>
      </c>
      <c r="D602" s="8" t="s">
        <v>92</v>
      </c>
      <c r="E602" s="9" t="s">
        <v>105</v>
      </c>
      <c r="F602" s="8" t="s">
        <v>92</v>
      </c>
    </row>
    <row r="603" spans="1:6" s="6" customFormat="1" ht="24.6" thickBot="1" x14ac:dyDescent="0.3">
      <c r="A603" s="285"/>
      <c r="B603" s="285"/>
      <c r="C603" s="195" t="s">
        <v>106</v>
      </c>
      <c r="D603" s="8" t="s">
        <v>92</v>
      </c>
      <c r="E603" s="9" t="s">
        <v>107</v>
      </c>
      <c r="F603" s="8" t="s">
        <v>92</v>
      </c>
    </row>
    <row r="604" spans="1:6" s="6" customFormat="1" ht="24.6" thickBot="1" x14ac:dyDescent="0.3">
      <c r="A604" s="285"/>
      <c r="B604" s="285"/>
      <c r="C604" s="291" t="s">
        <v>108</v>
      </c>
      <c r="D604" s="293" t="s">
        <v>824</v>
      </c>
      <c r="E604" s="9" t="s">
        <v>109</v>
      </c>
      <c r="F604" s="8" t="s">
        <v>92</v>
      </c>
    </row>
    <row r="605" spans="1:6" s="6" customFormat="1" ht="24.6" thickBot="1" x14ac:dyDescent="0.3">
      <c r="A605" s="285"/>
      <c r="B605" s="285"/>
      <c r="C605" s="292"/>
      <c r="D605" s="294"/>
      <c r="E605" s="9" t="s">
        <v>110</v>
      </c>
      <c r="F605" s="8" t="s">
        <v>92</v>
      </c>
    </row>
    <row r="606" spans="1:6" s="6" customFormat="1" ht="36.75" customHeight="1" thickBot="1" x14ac:dyDescent="0.3">
      <c r="A606" s="285" t="str">
        <f>'Zakładka nr 2a - budynki'!A130</f>
        <v>68.</v>
      </c>
      <c r="B606" s="285" t="str">
        <f>'Zakładka nr 2a - budynki'!B130</f>
        <v>LOKAL ŚWIETLICY KLĘPINO 22</v>
      </c>
      <c r="C606" s="7" t="s">
        <v>97</v>
      </c>
      <c r="D606" s="8" t="s">
        <v>92</v>
      </c>
      <c r="E606" s="9" t="s">
        <v>834</v>
      </c>
      <c r="F606" s="8" t="s">
        <v>91</v>
      </c>
    </row>
    <row r="607" spans="1:6" s="6" customFormat="1" ht="36.6" thickBot="1" x14ac:dyDescent="0.3">
      <c r="A607" s="285"/>
      <c r="B607" s="285"/>
      <c r="C607" s="7" t="s">
        <v>842</v>
      </c>
      <c r="D607" s="8" t="s">
        <v>114</v>
      </c>
      <c r="E607" s="9" t="s">
        <v>98</v>
      </c>
      <c r="F607" s="8" t="s">
        <v>92</v>
      </c>
    </row>
    <row r="608" spans="1:6" s="6" customFormat="1" ht="36.6" thickBot="1" x14ac:dyDescent="0.3">
      <c r="A608" s="285"/>
      <c r="B608" s="285"/>
      <c r="C608" s="7" t="s">
        <v>99</v>
      </c>
      <c r="D608" s="8" t="s">
        <v>92</v>
      </c>
      <c r="E608" s="9" t="s">
        <v>111</v>
      </c>
      <c r="F608" s="8" t="s">
        <v>92</v>
      </c>
    </row>
    <row r="609" spans="1:6" s="6" customFormat="1" ht="36.6" thickBot="1" x14ac:dyDescent="0.3">
      <c r="A609" s="285"/>
      <c r="B609" s="285"/>
      <c r="C609" s="7" t="s">
        <v>100</v>
      </c>
      <c r="D609" s="8" t="s">
        <v>92</v>
      </c>
      <c r="E609" s="9" t="s">
        <v>101</v>
      </c>
      <c r="F609" s="8" t="s">
        <v>92</v>
      </c>
    </row>
    <row r="610" spans="1:6" s="6" customFormat="1" ht="36.6" thickBot="1" x14ac:dyDescent="0.3">
      <c r="A610" s="285"/>
      <c r="B610" s="285"/>
      <c r="C610" s="7" t="s">
        <v>102</v>
      </c>
      <c r="D610" s="8" t="s">
        <v>92</v>
      </c>
      <c r="E610" s="9" t="s">
        <v>103</v>
      </c>
      <c r="F610" s="8" t="s">
        <v>92</v>
      </c>
    </row>
    <row r="611" spans="1:6" s="6" customFormat="1" ht="24.6" thickBot="1" x14ac:dyDescent="0.3">
      <c r="A611" s="285"/>
      <c r="B611" s="285"/>
      <c r="C611" s="7" t="s">
        <v>104</v>
      </c>
      <c r="D611" s="8" t="s">
        <v>92</v>
      </c>
      <c r="E611" s="9" t="s">
        <v>105</v>
      </c>
      <c r="F611" s="8" t="s">
        <v>92</v>
      </c>
    </row>
    <row r="612" spans="1:6" s="6" customFormat="1" ht="24.6" thickBot="1" x14ac:dyDescent="0.3">
      <c r="A612" s="285"/>
      <c r="B612" s="285"/>
      <c r="C612" s="195" t="s">
        <v>106</v>
      </c>
      <c r="D612" s="8" t="s">
        <v>92</v>
      </c>
      <c r="E612" s="9" t="s">
        <v>107</v>
      </c>
      <c r="F612" s="8" t="s">
        <v>92</v>
      </c>
    </row>
    <row r="613" spans="1:6" s="6" customFormat="1" ht="24.6" thickBot="1" x14ac:dyDescent="0.3">
      <c r="A613" s="285"/>
      <c r="B613" s="285"/>
      <c r="C613" s="291" t="s">
        <v>108</v>
      </c>
      <c r="D613" s="293" t="s">
        <v>824</v>
      </c>
      <c r="E613" s="9" t="s">
        <v>109</v>
      </c>
      <c r="F613" s="8" t="s">
        <v>92</v>
      </c>
    </row>
    <row r="614" spans="1:6" s="6" customFormat="1" ht="24.6" thickBot="1" x14ac:dyDescent="0.3">
      <c r="A614" s="285"/>
      <c r="B614" s="285"/>
      <c r="C614" s="292"/>
      <c r="D614" s="294"/>
      <c r="E614" s="9" t="s">
        <v>110</v>
      </c>
      <c r="F614" s="8" t="s">
        <v>92</v>
      </c>
    </row>
    <row r="615" spans="1:6" s="6" customFormat="1" ht="36.6" thickBot="1" x14ac:dyDescent="0.3">
      <c r="A615" s="285" t="str">
        <f>'Zakładka nr 2a - budynki'!A131</f>
        <v>69.</v>
      </c>
      <c r="B615" s="285" t="str">
        <f>'Zakładka nr 2a - budynki'!B131</f>
        <v>LOKAL ŚWIETLICY KOŚCIERNICA 7, DZ.212</v>
      </c>
      <c r="C615" s="7" t="s">
        <v>97</v>
      </c>
      <c r="D615" s="8" t="s">
        <v>92</v>
      </c>
      <c r="E615" s="9" t="s">
        <v>839</v>
      </c>
      <c r="F615" s="8" t="s">
        <v>91</v>
      </c>
    </row>
    <row r="616" spans="1:6" s="6" customFormat="1" ht="36.6" thickBot="1" x14ac:dyDescent="0.3">
      <c r="A616" s="285"/>
      <c r="B616" s="285"/>
      <c r="C616" s="7" t="s">
        <v>842</v>
      </c>
      <c r="D616" s="8" t="s">
        <v>114</v>
      </c>
      <c r="E616" s="9" t="s">
        <v>98</v>
      </c>
      <c r="F616" s="8" t="s">
        <v>92</v>
      </c>
    </row>
    <row r="617" spans="1:6" s="6" customFormat="1" ht="36.6" thickBot="1" x14ac:dyDescent="0.3">
      <c r="A617" s="285"/>
      <c r="B617" s="285"/>
      <c r="C617" s="7" t="s">
        <v>821</v>
      </c>
      <c r="D617" s="8" t="s">
        <v>114</v>
      </c>
      <c r="E617" s="9" t="s">
        <v>111</v>
      </c>
      <c r="F617" s="8" t="s">
        <v>92</v>
      </c>
    </row>
    <row r="618" spans="1:6" s="6" customFormat="1" ht="36.6" thickBot="1" x14ac:dyDescent="0.3">
      <c r="A618" s="285"/>
      <c r="B618" s="285"/>
      <c r="C618" s="7" t="s">
        <v>100</v>
      </c>
      <c r="D618" s="8" t="s">
        <v>92</v>
      </c>
      <c r="E618" s="9" t="s">
        <v>101</v>
      </c>
      <c r="F618" s="8" t="s">
        <v>92</v>
      </c>
    </row>
    <row r="619" spans="1:6" s="6" customFormat="1" ht="36.6" thickBot="1" x14ac:dyDescent="0.3">
      <c r="A619" s="285"/>
      <c r="B619" s="285"/>
      <c r="C619" s="7" t="s">
        <v>102</v>
      </c>
      <c r="D619" s="8" t="s">
        <v>91</v>
      </c>
      <c r="E619" s="9" t="s">
        <v>103</v>
      </c>
      <c r="F619" s="8" t="s">
        <v>92</v>
      </c>
    </row>
    <row r="620" spans="1:6" s="6" customFormat="1" ht="24.6" thickBot="1" x14ac:dyDescent="0.3">
      <c r="A620" s="285"/>
      <c r="B620" s="285"/>
      <c r="C620" s="7" t="s">
        <v>104</v>
      </c>
      <c r="D620" s="8" t="s">
        <v>92</v>
      </c>
      <c r="E620" s="9" t="s">
        <v>105</v>
      </c>
      <c r="F620" s="8" t="s">
        <v>92</v>
      </c>
    </row>
    <row r="621" spans="1:6" s="6" customFormat="1" ht="24.6" thickBot="1" x14ac:dyDescent="0.3">
      <c r="A621" s="285"/>
      <c r="B621" s="285"/>
      <c r="C621" s="195" t="s">
        <v>106</v>
      </c>
      <c r="D621" s="8" t="s">
        <v>92</v>
      </c>
      <c r="E621" s="9" t="s">
        <v>107</v>
      </c>
      <c r="F621" s="8" t="s">
        <v>92</v>
      </c>
    </row>
    <row r="622" spans="1:6" s="6" customFormat="1" ht="24.6" thickBot="1" x14ac:dyDescent="0.3">
      <c r="A622" s="285"/>
      <c r="B622" s="285"/>
      <c r="C622" s="291" t="s">
        <v>108</v>
      </c>
      <c r="D622" s="293" t="s">
        <v>824</v>
      </c>
      <c r="E622" s="9" t="s">
        <v>109</v>
      </c>
      <c r="F622" s="8" t="s">
        <v>92</v>
      </c>
    </row>
    <row r="623" spans="1:6" s="6" customFormat="1" ht="24.6" thickBot="1" x14ac:dyDescent="0.3">
      <c r="A623" s="285"/>
      <c r="B623" s="285"/>
      <c r="C623" s="292"/>
      <c r="D623" s="294"/>
      <c r="E623" s="9" t="s">
        <v>110</v>
      </c>
      <c r="F623" s="8" t="s">
        <v>92</v>
      </c>
    </row>
    <row r="624" spans="1:6" s="6" customFormat="1" ht="36.6" thickBot="1" x14ac:dyDescent="0.3">
      <c r="A624" s="285" t="str">
        <f>'Zakładka nr 2a - budynki'!A132</f>
        <v>70.</v>
      </c>
      <c r="B624" s="285" t="str">
        <f>'Zakładka nr 2a - budynki'!B132</f>
        <v>LOKAL ŚWIETLICY  ŁĘCZNO 8/1</v>
      </c>
      <c r="C624" s="7" t="s">
        <v>97</v>
      </c>
      <c r="D624" s="8" t="s">
        <v>92</v>
      </c>
      <c r="E624" s="9" t="s">
        <v>834</v>
      </c>
      <c r="F624" s="8" t="s">
        <v>91</v>
      </c>
    </row>
    <row r="625" spans="1:6" s="6" customFormat="1" ht="36.6" thickBot="1" x14ac:dyDescent="0.3">
      <c r="A625" s="285"/>
      <c r="B625" s="285"/>
      <c r="C625" s="7" t="s">
        <v>842</v>
      </c>
      <c r="D625" s="8" t="s">
        <v>114</v>
      </c>
      <c r="E625" s="9" t="s">
        <v>98</v>
      </c>
      <c r="F625" s="8" t="s">
        <v>92</v>
      </c>
    </row>
    <row r="626" spans="1:6" s="6" customFormat="1" ht="36.6" thickBot="1" x14ac:dyDescent="0.3">
      <c r="A626" s="285"/>
      <c r="B626" s="285"/>
      <c r="C626" s="7" t="s">
        <v>99</v>
      </c>
      <c r="D626" s="8" t="s">
        <v>92</v>
      </c>
      <c r="E626" s="9" t="s">
        <v>111</v>
      </c>
      <c r="F626" s="8" t="s">
        <v>92</v>
      </c>
    </row>
    <row r="627" spans="1:6" s="6" customFormat="1" ht="36.6" thickBot="1" x14ac:dyDescent="0.3">
      <c r="A627" s="285"/>
      <c r="B627" s="285"/>
      <c r="C627" s="7" t="s">
        <v>100</v>
      </c>
      <c r="D627" s="8" t="s">
        <v>92</v>
      </c>
      <c r="E627" s="9" t="s">
        <v>101</v>
      </c>
      <c r="F627" s="8" t="s">
        <v>92</v>
      </c>
    </row>
    <row r="628" spans="1:6" s="6" customFormat="1" ht="36.6" thickBot="1" x14ac:dyDescent="0.3">
      <c r="A628" s="285"/>
      <c r="B628" s="285"/>
      <c r="C628" s="7" t="s">
        <v>102</v>
      </c>
      <c r="D628" s="8" t="s">
        <v>91</v>
      </c>
      <c r="E628" s="9" t="s">
        <v>103</v>
      </c>
      <c r="F628" s="8" t="s">
        <v>92</v>
      </c>
    </row>
    <row r="629" spans="1:6" s="6" customFormat="1" ht="24.6" thickBot="1" x14ac:dyDescent="0.3">
      <c r="A629" s="285"/>
      <c r="B629" s="285"/>
      <c r="C629" s="7" t="s">
        <v>104</v>
      </c>
      <c r="D629" s="8" t="s">
        <v>92</v>
      </c>
      <c r="E629" s="9" t="s">
        <v>105</v>
      </c>
      <c r="F629" s="8" t="s">
        <v>92</v>
      </c>
    </row>
    <row r="630" spans="1:6" s="6" customFormat="1" ht="24.6" thickBot="1" x14ac:dyDescent="0.3">
      <c r="A630" s="285"/>
      <c r="B630" s="285"/>
      <c r="C630" s="195" t="s">
        <v>106</v>
      </c>
      <c r="D630" s="8" t="s">
        <v>92</v>
      </c>
      <c r="E630" s="9" t="s">
        <v>107</v>
      </c>
      <c r="F630" s="8" t="s">
        <v>92</v>
      </c>
    </row>
    <row r="631" spans="1:6" s="6" customFormat="1" ht="24.6" thickBot="1" x14ac:dyDescent="0.3">
      <c r="A631" s="285"/>
      <c r="B631" s="285"/>
      <c r="C631" s="291" t="s">
        <v>108</v>
      </c>
      <c r="D631" s="293" t="s">
        <v>824</v>
      </c>
      <c r="E631" s="9" t="s">
        <v>109</v>
      </c>
      <c r="F631" s="8" t="s">
        <v>92</v>
      </c>
    </row>
    <row r="632" spans="1:6" s="6" customFormat="1" ht="24.6" thickBot="1" x14ac:dyDescent="0.3">
      <c r="A632" s="285"/>
      <c r="B632" s="285"/>
      <c r="C632" s="292"/>
      <c r="D632" s="294"/>
      <c r="E632" s="9" t="s">
        <v>110</v>
      </c>
      <c r="F632" s="8" t="s">
        <v>92</v>
      </c>
    </row>
    <row r="633" spans="1:6" s="6" customFormat="1" ht="36.6" thickBot="1" x14ac:dyDescent="0.3">
      <c r="A633" s="285" t="str">
        <f>'Zakładka nr 2a - budynki'!A133</f>
        <v>71.</v>
      </c>
      <c r="B633" s="285" t="str">
        <f>'Zakładka nr 2a - budynki'!B133</f>
        <v>BUDYNEK ŚWIETLICY LULEWICE 16/1 (POŁOWA BUDYNKU)</v>
      </c>
      <c r="C633" s="7" t="s">
        <v>97</v>
      </c>
      <c r="D633" s="8" t="s">
        <v>91</v>
      </c>
      <c r="E633" s="9" t="s">
        <v>834</v>
      </c>
      <c r="F633" s="8" t="s">
        <v>91</v>
      </c>
    </row>
    <row r="634" spans="1:6" s="6" customFormat="1" ht="36.6" thickBot="1" x14ac:dyDescent="0.3">
      <c r="A634" s="285"/>
      <c r="B634" s="285"/>
      <c r="C634" s="7" t="s">
        <v>113</v>
      </c>
      <c r="D634" s="8" t="s">
        <v>92</v>
      </c>
      <c r="E634" s="9" t="s">
        <v>98</v>
      </c>
      <c r="F634" s="8" t="s">
        <v>92</v>
      </c>
    </row>
    <row r="635" spans="1:6" s="6" customFormat="1" ht="36.6" thickBot="1" x14ac:dyDescent="0.3">
      <c r="A635" s="285"/>
      <c r="B635" s="285"/>
      <c r="C635" s="7" t="s">
        <v>99</v>
      </c>
      <c r="D635" s="8" t="s">
        <v>92</v>
      </c>
      <c r="E635" s="9" t="s">
        <v>111</v>
      </c>
      <c r="F635" s="8" t="s">
        <v>92</v>
      </c>
    </row>
    <row r="636" spans="1:6" s="6" customFormat="1" ht="36.6" thickBot="1" x14ac:dyDescent="0.3">
      <c r="A636" s="285"/>
      <c r="B636" s="285"/>
      <c r="C636" s="7" t="s">
        <v>100</v>
      </c>
      <c r="D636" s="8" t="s">
        <v>92</v>
      </c>
      <c r="E636" s="9" t="s">
        <v>101</v>
      </c>
      <c r="F636" s="8" t="s">
        <v>92</v>
      </c>
    </row>
    <row r="637" spans="1:6" s="6" customFormat="1" ht="48.6" thickBot="1" x14ac:dyDescent="0.3">
      <c r="A637" s="285"/>
      <c r="B637" s="285"/>
      <c r="C637" s="7" t="s">
        <v>845</v>
      </c>
      <c r="D637" s="8" t="s">
        <v>92</v>
      </c>
      <c r="E637" s="9" t="s">
        <v>103</v>
      </c>
      <c r="F637" s="8" t="s">
        <v>92</v>
      </c>
    </row>
    <row r="638" spans="1:6" s="6" customFormat="1" ht="24.6" thickBot="1" x14ac:dyDescent="0.3">
      <c r="A638" s="285"/>
      <c r="B638" s="285"/>
      <c r="C638" s="7" t="s">
        <v>104</v>
      </c>
      <c r="D638" s="8" t="s">
        <v>92</v>
      </c>
      <c r="E638" s="9" t="s">
        <v>105</v>
      </c>
      <c r="F638" s="8" t="s">
        <v>92</v>
      </c>
    </row>
    <row r="639" spans="1:6" s="6" customFormat="1" ht="24.6" thickBot="1" x14ac:dyDescent="0.3">
      <c r="A639" s="285"/>
      <c r="B639" s="285"/>
      <c r="C639" s="195" t="s">
        <v>106</v>
      </c>
      <c r="D639" s="8" t="s">
        <v>92</v>
      </c>
      <c r="E639" s="9" t="s">
        <v>107</v>
      </c>
      <c r="F639" s="8" t="s">
        <v>92</v>
      </c>
    </row>
    <row r="640" spans="1:6" s="6" customFormat="1" ht="24.6" thickBot="1" x14ac:dyDescent="0.3">
      <c r="A640" s="285"/>
      <c r="B640" s="285"/>
      <c r="C640" s="291" t="s">
        <v>108</v>
      </c>
      <c r="D640" s="293" t="s">
        <v>824</v>
      </c>
      <c r="E640" s="9" t="s">
        <v>109</v>
      </c>
      <c r="F640" s="8" t="s">
        <v>92</v>
      </c>
    </row>
    <row r="641" spans="1:6" s="6" customFormat="1" ht="24.6" thickBot="1" x14ac:dyDescent="0.3">
      <c r="A641" s="285"/>
      <c r="B641" s="285"/>
      <c r="C641" s="292"/>
      <c r="D641" s="294"/>
      <c r="E641" s="9" t="s">
        <v>110</v>
      </c>
      <c r="F641" s="8" t="s">
        <v>92</v>
      </c>
    </row>
    <row r="642" spans="1:6" s="6" customFormat="1" ht="36.6" thickBot="1" x14ac:dyDescent="0.3">
      <c r="A642" s="285" t="str">
        <f>'Zakładka nr 2a - budynki'!A134</f>
        <v>72.</v>
      </c>
      <c r="B642" s="285" t="str">
        <f>'Zakładka nr 2a - budynki'!B134</f>
        <v>LOKAL ŚWIETLICY NASUTOWO DZ.24/1</v>
      </c>
      <c r="C642" s="7" t="s">
        <v>97</v>
      </c>
      <c r="D642" s="8" t="s">
        <v>92</v>
      </c>
      <c r="E642" s="9" t="s">
        <v>846</v>
      </c>
      <c r="F642" s="8" t="s">
        <v>91</v>
      </c>
    </row>
    <row r="643" spans="1:6" s="6" customFormat="1" ht="36.6" thickBot="1" x14ac:dyDescent="0.3">
      <c r="A643" s="285"/>
      <c r="B643" s="285"/>
      <c r="C643" s="7" t="s">
        <v>842</v>
      </c>
      <c r="D643" s="8" t="s">
        <v>114</v>
      </c>
      <c r="E643" s="9" t="s">
        <v>98</v>
      </c>
      <c r="F643" s="8" t="s">
        <v>92</v>
      </c>
    </row>
    <row r="644" spans="1:6" s="6" customFormat="1" ht="36.6" thickBot="1" x14ac:dyDescent="0.3">
      <c r="A644" s="285"/>
      <c r="B644" s="285"/>
      <c r="C644" s="7" t="s">
        <v>99</v>
      </c>
      <c r="D644" s="8" t="s">
        <v>92</v>
      </c>
      <c r="E644" s="9" t="s">
        <v>111</v>
      </c>
      <c r="F644" s="8" t="s">
        <v>92</v>
      </c>
    </row>
    <row r="645" spans="1:6" s="6" customFormat="1" ht="36.6" thickBot="1" x14ac:dyDescent="0.3">
      <c r="A645" s="285"/>
      <c r="B645" s="285"/>
      <c r="C645" s="7" t="s">
        <v>100</v>
      </c>
      <c r="D645" s="8" t="s">
        <v>92</v>
      </c>
      <c r="E645" s="9" t="s">
        <v>101</v>
      </c>
      <c r="F645" s="8" t="s">
        <v>92</v>
      </c>
    </row>
    <row r="646" spans="1:6" s="6" customFormat="1" ht="36.6" thickBot="1" x14ac:dyDescent="0.3">
      <c r="A646" s="285"/>
      <c r="B646" s="285"/>
      <c r="C646" s="7" t="s">
        <v>102</v>
      </c>
      <c r="D646" s="8" t="s">
        <v>91</v>
      </c>
      <c r="E646" s="9" t="s">
        <v>103</v>
      </c>
      <c r="F646" s="8" t="s">
        <v>92</v>
      </c>
    </row>
    <row r="647" spans="1:6" s="6" customFormat="1" ht="24.6" thickBot="1" x14ac:dyDescent="0.3">
      <c r="A647" s="285"/>
      <c r="B647" s="285"/>
      <c r="C647" s="7" t="s">
        <v>104</v>
      </c>
      <c r="D647" s="8" t="s">
        <v>92</v>
      </c>
      <c r="E647" s="9" t="s">
        <v>105</v>
      </c>
      <c r="F647" s="8" t="s">
        <v>92</v>
      </c>
    </row>
    <row r="648" spans="1:6" s="6" customFormat="1" ht="24.6" thickBot="1" x14ac:dyDescent="0.3">
      <c r="A648" s="285"/>
      <c r="B648" s="285"/>
      <c r="C648" s="195" t="s">
        <v>106</v>
      </c>
      <c r="D648" s="8" t="s">
        <v>114</v>
      </c>
      <c r="E648" s="9" t="s">
        <v>107</v>
      </c>
      <c r="F648" s="8" t="s">
        <v>92</v>
      </c>
    </row>
    <row r="649" spans="1:6" s="6" customFormat="1" ht="24.6" thickBot="1" x14ac:dyDescent="0.3">
      <c r="A649" s="285"/>
      <c r="B649" s="285"/>
      <c r="C649" s="291" t="s">
        <v>108</v>
      </c>
      <c r="D649" s="293" t="s">
        <v>824</v>
      </c>
      <c r="E649" s="9" t="s">
        <v>109</v>
      </c>
      <c r="F649" s="8" t="s">
        <v>92</v>
      </c>
    </row>
    <row r="650" spans="1:6" s="6" customFormat="1" ht="24.6" thickBot="1" x14ac:dyDescent="0.3">
      <c r="A650" s="285"/>
      <c r="B650" s="285"/>
      <c r="C650" s="292"/>
      <c r="D650" s="294"/>
      <c r="E650" s="9" t="s">
        <v>110</v>
      </c>
      <c r="F650" s="8" t="s">
        <v>92</v>
      </c>
    </row>
    <row r="651" spans="1:6" s="6" customFormat="1" ht="36.75" customHeight="1" thickBot="1" x14ac:dyDescent="0.3">
      <c r="A651" s="285" t="str">
        <f>'Zakładka nr 2a - budynki'!A135</f>
        <v>73.</v>
      </c>
      <c r="B651" s="285" t="str">
        <f>'Zakładka nr 2a - budynki'!B135</f>
        <v>BUDYNEK ŚWIETLICY NOSÓWKO 23A, DZ. 105/1</v>
      </c>
      <c r="C651" s="7" t="s">
        <v>97</v>
      </c>
      <c r="D651" s="8" t="s">
        <v>92</v>
      </c>
      <c r="E651" s="9" t="s">
        <v>834</v>
      </c>
      <c r="F651" s="8" t="s">
        <v>91</v>
      </c>
    </row>
    <row r="652" spans="1:6" s="6" customFormat="1" ht="36.6" thickBot="1" x14ac:dyDescent="0.3">
      <c r="A652" s="285"/>
      <c r="B652" s="285"/>
      <c r="C652" s="7" t="s">
        <v>842</v>
      </c>
      <c r="D652" s="8" t="s">
        <v>114</v>
      </c>
      <c r="E652" s="9" t="s">
        <v>98</v>
      </c>
      <c r="F652" s="8" t="s">
        <v>92</v>
      </c>
    </row>
    <row r="653" spans="1:6" s="6" customFormat="1" ht="36.6" thickBot="1" x14ac:dyDescent="0.3">
      <c r="A653" s="285"/>
      <c r="B653" s="285"/>
      <c r="C653" s="7" t="s">
        <v>821</v>
      </c>
      <c r="D653" s="8" t="s">
        <v>114</v>
      </c>
      <c r="E653" s="9" t="s">
        <v>111</v>
      </c>
      <c r="F653" s="8" t="s">
        <v>92</v>
      </c>
    </row>
    <row r="654" spans="1:6" s="6" customFormat="1" ht="36.6" thickBot="1" x14ac:dyDescent="0.3">
      <c r="A654" s="285"/>
      <c r="B654" s="285"/>
      <c r="C654" s="7" t="s">
        <v>100</v>
      </c>
      <c r="D654" s="8" t="s">
        <v>92</v>
      </c>
      <c r="E654" s="9" t="s">
        <v>101</v>
      </c>
      <c r="F654" s="8" t="s">
        <v>92</v>
      </c>
    </row>
    <row r="655" spans="1:6" s="6" customFormat="1" ht="36.6" thickBot="1" x14ac:dyDescent="0.3">
      <c r="A655" s="285"/>
      <c r="B655" s="285"/>
      <c r="C655" s="7" t="s">
        <v>102</v>
      </c>
      <c r="D655" s="8" t="s">
        <v>91</v>
      </c>
      <c r="E655" s="9" t="s">
        <v>103</v>
      </c>
      <c r="F655" s="8" t="s">
        <v>92</v>
      </c>
    </row>
    <row r="656" spans="1:6" s="6" customFormat="1" ht="24.6" thickBot="1" x14ac:dyDescent="0.3">
      <c r="A656" s="285"/>
      <c r="B656" s="285"/>
      <c r="C656" s="7" t="s">
        <v>104</v>
      </c>
      <c r="D656" s="8" t="s">
        <v>92</v>
      </c>
      <c r="E656" s="9" t="s">
        <v>105</v>
      </c>
      <c r="F656" s="8" t="s">
        <v>92</v>
      </c>
    </row>
    <row r="657" spans="1:6" s="6" customFormat="1" ht="24.6" thickBot="1" x14ac:dyDescent="0.3">
      <c r="A657" s="285"/>
      <c r="B657" s="285"/>
      <c r="C657" s="195" t="s">
        <v>106</v>
      </c>
      <c r="D657" s="8" t="s">
        <v>92</v>
      </c>
      <c r="E657" s="9" t="s">
        <v>107</v>
      </c>
      <c r="F657" s="8" t="s">
        <v>92</v>
      </c>
    </row>
    <row r="658" spans="1:6" s="6" customFormat="1" ht="24.6" thickBot="1" x14ac:dyDescent="0.3">
      <c r="A658" s="285"/>
      <c r="B658" s="285"/>
      <c r="C658" s="291" t="s">
        <v>108</v>
      </c>
      <c r="D658" s="293" t="s">
        <v>824</v>
      </c>
      <c r="E658" s="9" t="s">
        <v>109</v>
      </c>
      <c r="F658" s="8" t="s">
        <v>92</v>
      </c>
    </row>
    <row r="659" spans="1:6" s="6" customFormat="1" ht="24.6" thickBot="1" x14ac:dyDescent="0.3">
      <c r="A659" s="285"/>
      <c r="B659" s="285"/>
      <c r="C659" s="292"/>
      <c r="D659" s="294"/>
      <c r="E659" s="9" t="s">
        <v>110</v>
      </c>
      <c r="F659" s="8" t="s">
        <v>92</v>
      </c>
    </row>
    <row r="660" spans="1:6" s="6" customFormat="1" ht="36.6" thickBot="1" x14ac:dyDescent="0.3">
      <c r="A660" s="285" t="str">
        <f>'Zakładka nr 2a - budynki'!A136</f>
        <v>74.</v>
      </c>
      <c r="B660" s="285" t="str">
        <f>'Zakładka nr 2a - budynki'!B136</f>
        <v>LOKAL ŚWIETLICY PUSTKOWO 10/1, DZ.154/5</v>
      </c>
      <c r="C660" s="7" t="s">
        <v>97</v>
      </c>
      <c r="D660" s="8" t="s">
        <v>92</v>
      </c>
      <c r="E660" s="9" t="s">
        <v>112</v>
      </c>
      <c r="F660" s="8"/>
    </row>
    <row r="661" spans="1:6" s="6" customFormat="1" ht="36.6" thickBot="1" x14ac:dyDescent="0.3">
      <c r="A661" s="285"/>
      <c r="B661" s="285"/>
      <c r="C661" s="7" t="s">
        <v>113</v>
      </c>
      <c r="D661" s="8" t="s">
        <v>92</v>
      </c>
      <c r="E661" s="9" t="s">
        <v>98</v>
      </c>
      <c r="F661" s="8" t="s">
        <v>92</v>
      </c>
    </row>
    <row r="662" spans="1:6" s="6" customFormat="1" ht="36.6" thickBot="1" x14ac:dyDescent="0.3">
      <c r="A662" s="285"/>
      <c r="B662" s="285"/>
      <c r="C662" s="7" t="s">
        <v>99</v>
      </c>
      <c r="D662" s="8" t="s">
        <v>92</v>
      </c>
      <c r="E662" s="9" t="s">
        <v>111</v>
      </c>
      <c r="F662" s="8" t="s">
        <v>92</v>
      </c>
    </row>
    <row r="663" spans="1:6" s="6" customFormat="1" ht="36.6" thickBot="1" x14ac:dyDescent="0.3">
      <c r="A663" s="285"/>
      <c r="B663" s="285"/>
      <c r="C663" s="7" t="s">
        <v>100</v>
      </c>
      <c r="D663" s="8" t="s">
        <v>92</v>
      </c>
      <c r="E663" s="9" t="s">
        <v>101</v>
      </c>
      <c r="F663" s="8" t="s">
        <v>92</v>
      </c>
    </row>
    <row r="664" spans="1:6" s="6" customFormat="1" ht="36.6" thickBot="1" x14ac:dyDescent="0.3">
      <c r="A664" s="285"/>
      <c r="B664" s="285"/>
      <c r="C664" s="7" t="s">
        <v>102</v>
      </c>
      <c r="D664" s="8" t="s">
        <v>92</v>
      </c>
      <c r="E664" s="9" t="s">
        <v>103</v>
      </c>
      <c r="F664" s="8" t="s">
        <v>92</v>
      </c>
    </row>
    <row r="665" spans="1:6" s="6" customFormat="1" ht="24.6" thickBot="1" x14ac:dyDescent="0.3">
      <c r="A665" s="285"/>
      <c r="B665" s="285"/>
      <c r="C665" s="7" t="s">
        <v>104</v>
      </c>
      <c r="D665" s="8" t="s">
        <v>92</v>
      </c>
      <c r="E665" s="9" t="s">
        <v>105</v>
      </c>
      <c r="F665" s="8" t="s">
        <v>92</v>
      </c>
    </row>
    <row r="666" spans="1:6" s="6" customFormat="1" ht="24.6" thickBot="1" x14ac:dyDescent="0.3">
      <c r="A666" s="285"/>
      <c r="B666" s="285"/>
      <c r="C666" s="195" t="s">
        <v>106</v>
      </c>
      <c r="D666" s="8" t="s">
        <v>92</v>
      </c>
      <c r="E666" s="9" t="s">
        <v>107</v>
      </c>
      <c r="F666" s="8" t="s">
        <v>92</v>
      </c>
    </row>
    <row r="667" spans="1:6" s="6" customFormat="1" ht="24.6" thickBot="1" x14ac:dyDescent="0.3">
      <c r="A667" s="285"/>
      <c r="B667" s="285"/>
      <c r="C667" s="291" t="s">
        <v>108</v>
      </c>
      <c r="D667" s="293" t="s">
        <v>824</v>
      </c>
      <c r="E667" s="9" t="s">
        <v>109</v>
      </c>
      <c r="F667" s="8" t="s">
        <v>92</v>
      </c>
    </row>
    <row r="668" spans="1:6" s="6" customFormat="1" ht="24.6" thickBot="1" x14ac:dyDescent="0.3">
      <c r="A668" s="285"/>
      <c r="B668" s="285"/>
      <c r="C668" s="292"/>
      <c r="D668" s="294"/>
      <c r="E668" s="9" t="s">
        <v>110</v>
      </c>
      <c r="F668" s="8" t="s">
        <v>92</v>
      </c>
    </row>
    <row r="669" spans="1:6" s="6" customFormat="1" ht="36.6" thickBot="1" x14ac:dyDescent="0.3">
      <c r="A669" s="285" t="str">
        <f>'Zakładka nr 2a - budynki'!A137</f>
        <v>75.</v>
      </c>
      <c r="B669" s="285" t="str">
        <f>'Zakładka nr 2a - budynki'!B137</f>
        <v>BUDYNEK ŚWIETLICY RARWINO 7 (POŁOWA BUDYNKU), DZ.58/3</v>
      </c>
      <c r="C669" s="7" t="s">
        <v>97</v>
      </c>
      <c r="D669" s="8" t="s">
        <v>91</v>
      </c>
      <c r="E669" s="9" t="s">
        <v>834</v>
      </c>
      <c r="F669" s="8"/>
    </row>
    <row r="670" spans="1:6" s="6" customFormat="1" ht="36.6" thickBot="1" x14ac:dyDescent="0.3">
      <c r="A670" s="285"/>
      <c r="B670" s="285"/>
      <c r="C670" s="7" t="s">
        <v>842</v>
      </c>
      <c r="D670" s="8" t="s">
        <v>114</v>
      </c>
      <c r="E670" s="9" t="s">
        <v>98</v>
      </c>
      <c r="F670" s="8" t="s">
        <v>92</v>
      </c>
    </row>
    <row r="671" spans="1:6" s="6" customFormat="1" ht="36.6" thickBot="1" x14ac:dyDescent="0.3">
      <c r="A671" s="285"/>
      <c r="B671" s="285"/>
      <c r="C671" s="7" t="s">
        <v>99</v>
      </c>
      <c r="D671" s="8" t="s">
        <v>92</v>
      </c>
      <c r="E671" s="9" t="s">
        <v>111</v>
      </c>
      <c r="F671" s="8" t="s">
        <v>92</v>
      </c>
    </row>
    <row r="672" spans="1:6" s="6" customFormat="1" ht="36.6" thickBot="1" x14ac:dyDescent="0.3">
      <c r="A672" s="285"/>
      <c r="B672" s="285"/>
      <c r="C672" s="7" t="s">
        <v>100</v>
      </c>
      <c r="D672" s="8" t="s">
        <v>92</v>
      </c>
      <c r="E672" s="9" t="s">
        <v>101</v>
      </c>
      <c r="F672" s="8" t="s">
        <v>92</v>
      </c>
    </row>
    <row r="673" spans="1:6" s="6" customFormat="1" ht="36.6" thickBot="1" x14ac:dyDescent="0.3">
      <c r="A673" s="285"/>
      <c r="B673" s="285"/>
      <c r="C673" s="7" t="s">
        <v>102</v>
      </c>
      <c r="D673" s="8" t="s">
        <v>91</v>
      </c>
      <c r="E673" s="9" t="s">
        <v>103</v>
      </c>
      <c r="F673" s="8" t="s">
        <v>92</v>
      </c>
    </row>
    <row r="674" spans="1:6" s="6" customFormat="1" ht="24.6" thickBot="1" x14ac:dyDescent="0.3">
      <c r="A674" s="285"/>
      <c r="B674" s="285"/>
      <c r="C674" s="7" t="s">
        <v>104</v>
      </c>
      <c r="D674" s="8" t="s">
        <v>92</v>
      </c>
      <c r="E674" s="9" t="s">
        <v>105</v>
      </c>
      <c r="F674" s="8" t="s">
        <v>92</v>
      </c>
    </row>
    <row r="675" spans="1:6" s="6" customFormat="1" ht="24.6" thickBot="1" x14ac:dyDescent="0.3">
      <c r="A675" s="285"/>
      <c r="B675" s="285"/>
      <c r="C675" s="195" t="s">
        <v>106</v>
      </c>
      <c r="D675" s="8" t="s">
        <v>92</v>
      </c>
      <c r="E675" s="9" t="s">
        <v>107</v>
      </c>
      <c r="F675" s="8" t="s">
        <v>92</v>
      </c>
    </row>
    <row r="676" spans="1:6" s="6" customFormat="1" ht="24.6" thickBot="1" x14ac:dyDescent="0.3">
      <c r="A676" s="285"/>
      <c r="B676" s="285"/>
      <c r="C676" s="291" t="s">
        <v>108</v>
      </c>
      <c r="D676" s="293" t="s">
        <v>824</v>
      </c>
      <c r="E676" s="9" t="s">
        <v>109</v>
      </c>
      <c r="F676" s="8" t="s">
        <v>92</v>
      </c>
    </row>
    <row r="677" spans="1:6" s="6" customFormat="1" ht="24.6" thickBot="1" x14ac:dyDescent="0.3">
      <c r="A677" s="285"/>
      <c r="B677" s="285"/>
      <c r="C677" s="292"/>
      <c r="D677" s="294"/>
      <c r="E677" s="9" t="s">
        <v>110</v>
      </c>
      <c r="F677" s="8" t="s">
        <v>92</v>
      </c>
    </row>
    <row r="678" spans="1:6" s="6" customFormat="1" ht="36.6" thickBot="1" x14ac:dyDescent="0.3">
      <c r="A678" s="285" t="str">
        <f>'Zakładka nr 2a - budynki'!A138</f>
        <v>76.</v>
      </c>
      <c r="B678" s="285" t="str">
        <f>'Zakładka nr 2a - budynki'!B138</f>
        <v>BUDYNEK ŚWIETLICY REDLINO</v>
      </c>
      <c r="C678" s="7" t="s">
        <v>97</v>
      </c>
      <c r="D678" s="8" t="s">
        <v>92</v>
      </c>
      <c r="E678" s="9" t="s">
        <v>834</v>
      </c>
      <c r="F678" s="8" t="s">
        <v>91</v>
      </c>
    </row>
    <row r="679" spans="1:6" s="6" customFormat="1" ht="36.6" thickBot="1" x14ac:dyDescent="0.3">
      <c r="A679" s="285"/>
      <c r="B679" s="285"/>
      <c r="C679" s="7" t="s">
        <v>842</v>
      </c>
      <c r="D679" s="8" t="s">
        <v>114</v>
      </c>
      <c r="E679" s="9" t="s">
        <v>98</v>
      </c>
      <c r="F679" s="8" t="s">
        <v>92</v>
      </c>
    </row>
    <row r="680" spans="1:6" s="6" customFormat="1" ht="36.6" thickBot="1" x14ac:dyDescent="0.3">
      <c r="A680" s="285"/>
      <c r="B680" s="285"/>
      <c r="C680" s="7" t="s">
        <v>821</v>
      </c>
      <c r="D680" s="8" t="s">
        <v>114</v>
      </c>
      <c r="E680" s="9" t="s">
        <v>111</v>
      </c>
      <c r="F680" s="8" t="s">
        <v>92</v>
      </c>
    </row>
    <row r="681" spans="1:6" s="6" customFormat="1" ht="36.6" thickBot="1" x14ac:dyDescent="0.3">
      <c r="A681" s="285"/>
      <c r="B681" s="285"/>
      <c r="C681" s="7" t="s">
        <v>100</v>
      </c>
      <c r="D681" s="8" t="s">
        <v>92</v>
      </c>
      <c r="E681" s="9" t="s">
        <v>101</v>
      </c>
      <c r="F681" s="8" t="s">
        <v>92</v>
      </c>
    </row>
    <row r="682" spans="1:6" s="6" customFormat="1" ht="36.6" thickBot="1" x14ac:dyDescent="0.3">
      <c r="A682" s="285"/>
      <c r="B682" s="285"/>
      <c r="C682" s="7" t="s">
        <v>102</v>
      </c>
      <c r="D682" s="8" t="s">
        <v>91</v>
      </c>
      <c r="E682" s="9" t="s">
        <v>103</v>
      </c>
      <c r="F682" s="8" t="s">
        <v>92</v>
      </c>
    </row>
    <row r="683" spans="1:6" s="6" customFormat="1" ht="24.6" thickBot="1" x14ac:dyDescent="0.3">
      <c r="A683" s="285"/>
      <c r="B683" s="285"/>
      <c r="C683" s="7" t="s">
        <v>104</v>
      </c>
      <c r="D683" s="8" t="s">
        <v>92</v>
      </c>
      <c r="E683" s="9" t="s">
        <v>105</v>
      </c>
      <c r="F683" s="8" t="s">
        <v>92</v>
      </c>
    </row>
    <row r="684" spans="1:6" s="6" customFormat="1" ht="24.6" thickBot="1" x14ac:dyDescent="0.3">
      <c r="A684" s="285"/>
      <c r="B684" s="285"/>
      <c r="C684" s="195" t="s">
        <v>106</v>
      </c>
      <c r="D684" s="8" t="s">
        <v>92</v>
      </c>
      <c r="E684" s="9" t="s">
        <v>107</v>
      </c>
      <c r="F684" s="8" t="s">
        <v>92</v>
      </c>
    </row>
    <row r="685" spans="1:6" s="6" customFormat="1" ht="24.6" thickBot="1" x14ac:dyDescent="0.3">
      <c r="A685" s="285"/>
      <c r="B685" s="285"/>
      <c r="C685" s="291" t="s">
        <v>108</v>
      </c>
      <c r="D685" s="293" t="s">
        <v>824</v>
      </c>
      <c r="E685" s="9" t="s">
        <v>109</v>
      </c>
      <c r="F685" s="8" t="s">
        <v>92</v>
      </c>
    </row>
    <row r="686" spans="1:6" s="6" customFormat="1" ht="24.6" thickBot="1" x14ac:dyDescent="0.3">
      <c r="A686" s="285"/>
      <c r="B686" s="285"/>
      <c r="C686" s="292"/>
      <c r="D686" s="294"/>
      <c r="E686" s="9" t="s">
        <v>110</v>
      </c>
      <c r="F686" s="8" t="s">
        <v>92</v>
      </c>
    </row>
    <row r="687" spans="1:6" s="6" customFormat="1" ht="36.75" customHeight="1" thickBot="1" x14ac:dyDescent="0.3">
      <c r="A687" s="285" t="str">
        <f>'Zakładka nr 2a - budynki'!A139</f>
        <v>77.</v>
      </c>
      <c r="B687" s="285" t="str">
        <f>'Zakładka nr 2a - budynki'!B139</f>
        <v>LOKAL ŚWIETLICY ROŚCINO 30+KAPLICA</v>
      </c>
      <c r="C687" s="7" t="s">
        <v>97</v>
      </c>
      <c r="D687" s="8" t="s">
        <v>92</v>
      </c>
      <c r="E687" s="9" t="s">
        <v>834</v>
      </c>
      <c r="F687" s="8" t="s">
        <v>91</v>
      </c>
    </row>
    <row r="688" spans="1:6" s="6" customFormat="1" ht="36.6" thickBot="1" x14ac:dyDescent="0.3">
      <c r="A688" s="285"/>
      <c r="B688" s="285"/>
      <c r="C688" s="7" t="s">
        <v>842</v>
      </c>
      <c r="D688" s="8" t="s">
        <v>114</v>
      </c>
      <c r="E688" s="9" t="s">
        <v>98</v>
      </c>
      <c r="F688" s="8" t="s">
        <v>92</v>
      </c>
    </row>
    <row r="689" spans="1:6" s="6" customFormat="1" ht="36.6" thickBot="1" x14ac:dyDescent="0.3">
      <c r="A689" s="285"/>
      <c r="B689" s="285"/>
      <c r="C689" s="7" t="s">
        <v>99</v>
      </c>
      <c r="D689" s="8" t="s">
        <v>92</v>
      </c>
      <c r="E689" s="9" t="s">
        <v>111</v>
      </c>
      <c r="F689" s="8" t="s">
        <v>92</v>
      </c>
    </row>
    <row r="690" spans="1:6" s="6" customFormat="1" ht="36.6" thickBot="1" x14ac:dyDescent="0.3">
      <c r="A690" s="285"/>
      <c r="B690" s="285"/>
      <c r="C690" s="7" t="s">
        <v>100</v>
      </c>
      <c r="D690" s="8" t="s">
        <v>92</v>
      </c>
      <c r="E690" s="9" t="s">
        <v>101</v>
      </c>
      <c r="F690" s="8" t="s">
        <v>92</v>
      </c>
    </row>
    <row r="691" spans="1:6" s="6" customFormat="1" ht="36.6" thickBot="1" x14ac:dyDescent="0.3">
      <c r="A691" s="285"/>
      <c r="B691" s="285"/>
      <c r="C691" s="7" t="s">
        <v>102</v>
      </c>
      <c r="D691" s="8" t="s">
        <v>92</v>
      </c>
      <c r="E691" s="9" t="s">
        <v>103</v>
      </c>
      <c r="F691" s="8" t="s">
        <v>92</v>
      </c>
    </row>
    <row r="692" spans="1:6" s="6" customFormat="1" ht="24.6" thickBot="1" x14ac:dyDescent="0.3">
      <c r="A692" s="285"/>
      <c r="B692" s="285"/>
      <c r="C692" s="7" t="s">
        <v>104</v>
      </c>
      <c r="D692" s="8" t="s">
        <v>92</v>
      </c>
      <c r="E692" s="9" t="s">
        <v>105</v>
      </c>
      <c r="F692" s="8" t="s">
        <v>92</v>
      </c>
    </row>
    <row r="693" spans="1:6" s="6" customFormat="1" ht="24.6" thickBot="1" x14ac:dyDescent="0.3">
      <c r="A693" s="285"/>
      <c r="B693" s="285"/>
      <c r="C693" s="195" t="s">
        <v>106</v>
      </c>
      <c r="D693" s="8" t="s">
        <v>92</v>
      </c>
      <c r="E693" s="9" t="s">
        <v>107</v>
      </c>
      <c r="F693" s="8" t="s">
        <v>92</v>
      </c>
    </row>
    <row r="694" spans="1:6" s="6" customFormat="1" ht="24.6" thickBot="1" x14ac:dyDescent="0.3">
      <c r="A694" s="285"/>
      <c r="B694" s="285"/>
      <c r="C694" s="291" t="s">
        <v>108</v>
      </c>
      <c r="D694" s="293" t="s">
        <v>824</v>
      </c>
      <c r="E694" s="9" t="s">
        <v>109</v>
      </c>
      <c r="F694" s="8" t="s">
        <v>92</v>
      </c>
    </row>
    <row r="695" spans="1:6" s="6" customFormat="1" ht="24.6" thickBot="1" x14ac:dyDescent="0.3">
      <c r="A695" s="285"/>
      <c r="B695" s="285"/>
      <c r="C695" s="292"/>
      <c r="D695" s="294"/>
      <c r="E695" s="9" t="s">
        <v>110</v>
      </c>
      <c r="F695" s="8" t="s">
        <v>92</v>
      </c>
    </row>
    <row r="696" spans="1:6" s="6" customFormat="1" ht="36.6" thickBot="1" x14ac:dyDescent="0.3">
      <c r="A696" s="285" t="str">
        <f>'Zakładka nr 2a - budynki'!A140</f>
        <v>78.</v>
      </c>
      <c r="B696" s="285" t="str">
        <f>'Zakładka nr 2a - budynki'!B140</f>
        <v>BUDYNEK ŚWIETLICY W ŻELEŹNIE, DZ.308/3</v>
      </c>
      <c r="C696" s="7" t="s">
        <v>97</v>
      </c>
      <c r="D696" s="8" t="s">
        <v>92</v>
      </c>
      <c r="E696" s="9" t="s">
        <v>834</v>
      </c>
      <c r="F696" s="8" t="s">
        <v>91</v>
      </c>
    </row>
    <row r="697" spans="1:6" s="6" customFormat="1" ht="36.6" thickBot="1" x14ac:dyDescent="0.3">
      <c r="A697" s="285"/>
      <c r="B697" s="285"/>
      <c r="C697" s="7" t="s">
        <v>113</v>
      </c>
      <c r="D697" s="8" t="s">
        <v>92</v>
      </c>
      <c r="E697" s="9" t="s">
        <v>98</v>
      </c>
      <c r="F697" s="8" t="s">
        <v>92</v>
      </c>
    </row>
    <row r="698" spans="1:6" s="6" customFormat="1" ht="36.6" thickBot="1" x14ac:dyDescent="0.3">
      <c r="A698" s="285"/>
      <c r="B698" s="285"/>
      <c r="C698" s="7" t="s">
        <v>821</v>
      </c>
      <c r="D698" s="8" t="s">
        <v>114</v>
      </c>
      <c r="E698" s="9" t="s">
        <v>111</v>
      </c>
      <c r="F698" s="8" t="s">
        <v>92</v>
      </c>
    </row>
    <row r="699" spans="1:6" s="6" customFormat="1" ht="36.6" thickBot="1" x14ac:dyDescent="0.3">
      <c r="A699" s="285"/>
      <c r="B699" s="285"/>
      <c r="C699" s="7" t="s">
        <v>100</v>
      </c>
      <c r="D699" s="8" t="s">
        <v>92</v>
      </c>
      <c r="E699" s="9" t="s">
        <v>101</v>
      </c>
      <c r="F699" s="8" t="s">
        <v>92</v>
      </c>
    </row>
    <row r="700" spans="1:6" s="6" customFormat="1" ht="36.6" thickBot="1" x14ac:dyDescent="0.3">
      <c r="A700" s="285"/>
      <c r="B700" s="285"/>
      <c r="C700" s="7" t="s">
        <v>102</v>
      </c>
      <c r="D700" s="8" t="s">
        <v>91</v>
      </c>
      <c r="E700" s="9" t="s">
        <v>103</v>
      </c>
      <c r="F700" s="8" t="s">
        <v>92</v>
      </c>
    </row>
    <row r="701" spans="1:6" s="6" customFormat="1" ht="24.6" thickBot="1" x14ac:dyDescent="0.3">
      <c r="A701" s="285"/>
      <c r="B701" s="285"/>
      <c r="C701" s="7" t="s">
        <v>104</v>
      </c>
      <c r="D701" s="8" t="s">
        <v>92</v>
      </c>
      <c r="E701" s="9" t="s">
        <v>105</v>
      </c>
      <c r="F701" s="8" t="s">
        <v>92</v>
      </c>
    </row>
    <row r="702" spans="1:6" s="6" customFormat="1" ht="24.6" thickBot="1" x14ac:dyDescent="0.3">
      <c r="A702" s="285"/>
      <c r="B702" s="285"/>
      <c r="C702" s="195" t="s">
        <v>106</v>
      </c>
      <c r="D702" s="8" t="s">
        <v>115</v>
      </c>
      <c r="E702" s="9" t="s">
        <v>107</v>
      </c>
      <c r="F702" s="8" t="s">
        <v>92</v>
      </c>
    </row>
    <row r="703" spans="1:6" s="6" customFormat="1" ht="24.6" thickBot="1" x14ac:dyDescent="0.3">
      <c r="A703" s="285"/>
      <c r="B703" s="285"/>
      <c r="C703" s="291" t="s">
        <v>108</v>
      </c>
      <c r="D703" s="293" t="s">
        <v>824</v>
      </c>
      <c r="E703" s="9" t="s">
        <v>109</v>
      </c>
      <c r="F703" s="8" t="s">
        <v>92</v>
      </c>
    </row>
    <row r="704" spans="1:6" s="6" customFormat="1" ht="24.6" thickBot="1" x14ac:dyDescent="0.3">
      <c r="A704" s="285"/>
      <c r="B704" s="285"/>
      <c r="C704" s="292"/>
      <c r="D704" s="294"/>
      <c r="E704" s="9" t="s">
        <v>110</v>
      </c>
      <c r="F704" s="8" t="s">
        <v>92</v>
      </c>
    </row>
    <row r="705" spans="1:6" s="6" customFormat="1" ht="36.75" customHeight="1" thickBot="1" x14ac:dyDescent="0.3">
      <c r="A705" s="285" t="str">
        <f>'Zakładka nr 2a - budynki'!A141</f>
        <v>79.</v>
      </c>
      <c r="B705" s="285" t="str">
        <f>'Zakładka nr 2a - budynki'!B141</f>
        <v>BUDYNEK ŚWIETLICY ŻELIMUCHA 9A (POŁOWA BUDYNKU) DZ.99/4</v>
      </c>
      <c r="C705" s="7" t="s">
        <v>97</v>
      </c>
      <c r="D705" s="8" t="s">
        <v>92</v>
      </c>
      <c r="E705" s="9" t="s">
        <v>834</v>
      </c>
      <c r="F705" s="8" t="s">
        <v>91</v>
      </c>
    </row>
    <row r="706" spans="1:6" s="6" customFormat="1" ht="36.6" thickBot="1" x14ac:dyDescent="0.3">
      <c r="A706" s="285"/>
      <c r="B706" s="285"/>
      <c r="C706" s="7" t="s">
        <v>842</v>
      </c>
      <c r="D706" s="8" t="s">
        <v>114</v>
      </c>
      <c r="E706" s="9" t="s">
        <v>98</v>
      </c>
      <c r="F706" s="8" t="s">
        <v>92</v>
      </c>
    </row>
    <row r="707" spans="1:6" s="6" customFormat="1" ht="36.6" thickBot="1" x14ac:dyDescent="0.3">
      <c r="A707" s="285"/>
      <c r="B707" s="285"/>
      <c r="C707" s="7" t="s">
        <v>821</v>
      </c>
      <c r="D707" s="8" t="s">
        <v>114</v>
      </c>
      <c r="E707" s="9" t="s">
        <v>111</v>
      </c>
      <c r="F707" s="8" t="s">
        <v>92</v>
      </c>
    </row>
    <row r="708" spans="1:6" s="6" customFormat="1" ht="36.6" thickBot="1" x14ac:dyDescent="0.3">
      <c r="A708" s="285"/>
      <c r="B708" s="285"/>
      <c r="C708" s="7" t="s">
        <v>100</v>
      </c>
      <c r="D708" s="8" t="s">
        <v>92</v>
      </c>
      <c r="E708" s="9" t="s">
        <v>101</v>
      </c>
      <c r="F708" s="8" t="s">
        <v>92</v>
      </c>
    </row>
    <row r="709" spans="1:6" s="6" customFormat="1" ht="36.6" thickBot="1" x14ac:dyDescent="0.3">
      <c r="A709" s="285"/>
      <c r="B709" s="285"/>
      <c r="C709" s="7" t="s">
        <v>102</v>
      </c>
      <c r="D709" s="8" t="s">
        <v>91</v>
      </c>
      <c r="E709" s="9" t="s">
        <v>103</v>
      </c>
      <c r="F709" s="8" t="s">
        <v>92</v>
      </c>
    </row>
    <row r="710" spans="1:6" s="6" customFormat="1" ht="24.6" thickBot="1" x14ac:dyDescent="0.3">
      <c r="A710" s="285"/>
      <c r="B710" s="285"/>
      <c r="C710" s="7" t="s">
        <v>104</v>
      </c>
      <c r="D710" s="8" t="s">
        <v>92</v>
      </c>
      <c r="E710" s="9" t="s">
        <v>105</v>
      </c>
      <c r="F710" s="8" t="s">
        <v>92</v>
      </c>
    </row>
    <row r="711" spans="1:6" s="6" customFormat="1" ht="24.6" thickBot="1" x14ac:dyDescent="0.3">
      <c r="A711" s="285"/>
      <c r="B711" s="285"/>
      <c r="C711" s="195" t="s">
        <v>106</v>
      </c>
      <c r="D711" s="8" t="s">
        <v>92</v>
      </c>
      <c r="E711" s="9" t="s">
        <v>107</v>
      </c>
      <c r="F711" s="8" t="s">
        <v>92</v>
      </c>
    </row>
    <row r="712" spans="1:6" s="6" customFormat="1" ht="24.6" thickBot="1" x14ac:dyDescent="0.3">
      <c r="A712" s="285"/>
      <c r="B712" s="285"/>
      <c r="C712" s="291" t="s">
        <v>108</v>
      </c>
      <c r="D712" s="293" t="s">
        <v>824</v>
      </c>
      <c r="E712" s="9" t="s">
        <v>109</v>
      </c>
      <c r="F712" s="8" t="s">
        <v>92</v>
      </c>
    </row>
    <row r="713" spans="1:6" s="6" customFormat="1" ht="24.6" thickBot="1" x14ac:dyDescent="0.3">
      <c r="A713" s="285"/>
      <c r="B713" s="285"/>
      <c r="C713" s="292"/>
      <c r="D713" s="294"/>
      <c r="E713" s="9" t="s">
        <v>110</v>
      </c>
      <c r="F713" s="8" t="s">
        <v>92</v>
      </c>
    </row>
    <row r="714" spans="1:6" s="6" customFormat="1" ht="36.6" thickBot="1" x14ac:dyDescent="0.3">
      <c r="A714" s="285" t="str">
        <f>'Zakładka nr 2a - budynki'!A142</f>
        <v>80.</v>
      </c>
      <c r="B714" s="285" t="str">
        <f>'Zakładka nr 2a - budynki'!B142</f>
        <v>BUDYNEK LOK STANOMINO -LZS DZ.79/2</v>
      </c>
      <c r="C714" s="7" t="s">
        <v>97</v>
      </c>
      <c r="D714" s="8" t="s">
        <v>91</v>
      </c>
      <c r="E714" s="9" t="s">
        <v>847</v>
      </c>
      <c r="F714" s="8" t="s">
        <v>91</v>
      </c>
    </row>
    <row r="715" spans="1:6" s="6" customFormat="1" ht="36.6" thickBot="1" x14ac:dyDescent="0.3">
      <c r="A715" s="285"/>
      <c r="B715" s="285"/>
      <c r="C715" s="7" t="s">
        <v>113</v>
      </c>
      <c r="D715" s="8" t="s">
        <v>92</v>
      </c>
      <c r="E715" s="9" t="s">
        <v>98</v>
      </c>
      <c r="F715" s="8" t="s">
        <v>92</v>
      </c>
    </row>
    <row r="716" spans="1:6" s="6" customFormat="1" ht="36.6" thickBot="1" x14ac:dyDescent="0.3">
      <c r="A716" s="285"/>
      <c r="B716" s="285"/>
      <c r="C716" s="7" t="s">
        <v>821</v>
      </c>
      <c r="D716" s="8" t="s">
        <v>114</v>
      </c>
      <c r="E716" s="9" t="s">
        <v>111</v>
      </c>
      <c r="F716" s="8" t="s">
        <v>92</v>
      </c>
    </row>
    <row r="717" spans="1:6" s="6" customFormat="1" ht="36.6" thickBot="1" x14ac:dyDescent="0.3">
      <c r="A717" s="285"/>
      <c r="B717" s="285"/>
      <c r="C717" s="7" t="s">
        <v>848</v>
      </c>
      <c r="D717" s="8" t="s">
        <v>91</v>
      </c>
      <c r="E717" s="9" t="s">
        <v>101</v>
      </c>
      <c r="F717" s="8" t="s">
        <v>92</v>
      </c>
    </row>
    <row r="718" spans="1:6" s="6" customFormat="1" ht="36.6" thickBot="1" x14ac:dyDescent="0.3">
      <c r="A718" s="285"/>
      <c r="B718" s="285"/>
      <c r="C718" s="7" t="s">
        <v>102</v>
      </c>
      <c r="D718" s="8" t="s">
        <v>91</v>
      </c>
      <c r="E718" s="9" t="s">
        <v>103</v>
      </c>
      <c r="F718" s="8" t="s">
        <v>92</v>
      </c>
    </row>
    <row r="719" spans="1:6" s="6" customFormat="1" ht="24.6" thickBot="1" x14ac:dyDescent="0.3">
      <c r="A719" s="285"/>
      <c r="B719" s="285"/>
      <c r="C719" s="7" t="s">
        <v>104</v>
      </c>
      <c r="D719" s="8" t="s">
        <v>91</v>
      </c>
      <c r="E719" s="9" t="s">
        <v>105</v>
      </c>
      <c r="F719" s="8" t="s">
        <v>92</v>
      </c>
    </row>
    <row r="720" spans="1:6" s="6" customFormat="1" ht="24.6" thickBot="1" x14ac:dyDescent="0.3">
      <c r="A720" s="285"/>
      <c r="B720" s="285"/>
      <c r="C720" s="195" t="s">
        <v>106</v>
      </c>
      <c r="D720" s="8" t="s">
        <v>114</v>
      </c>
      <c r="E720" s="9" t="s">
        <v>107</v>
      </c>
      <c r="F720" s="8" t="s">
        <v>92</v>
      </c>
    </row>
    <row r="721" spans="1:6" s="6" customFormat="1" ht="24.6" thickBot="1" x14ac:dyDescent="0.3">
      <c r="A721" s="285"/>
      <c r="B721" s="285"/>
      <c r="C721" s="291" t="s">
        <v>108</v>
      </c>
      <c r="D721" s="293" t="s">
        <v>849</v>
      </c>
      <c r="E721" s="9" t="s">
        <v>109</v>
      </c>
      <c r="F721" s="8" t="s">
        <v>92</v>
      </c>
    </row>
    <row r="722" spans="1:6" s="6" customFormat="1" ht="24.6" thickBot="1" x14ac:dyDescent="0.3">
      <c r="A722" s="285"/>
      <c r="B722" s="285"/>
      <c r="C722" s="292"/>
      <c r="D722" s="294"/>
      <c r="E722" s="9" t="s">
        <v>110</v>
      </c>
      <c r="F722" s="8" t="s">
        <v>92</v>
      </c>
    </row>
    <row r="723" spans="1:6" s="6" customFormat="1" ht="36.75" customHeight="1" thickBot="1" x14ac:dyDescent="0.3">
      <c r="A723" s="285" t="str">
        <f>'Zakładka nr 2a - budynki'!A143</f>
        <v>81.</v>
      </c>
      <c r="B723" s="285" t="str">
        <f>'Zakładka nr 2a - budynki'!B143</f>
        <v>BUDYNEK BIBLIOTEKI PODWILCZE 3/1, DZ.114</v>
      </c>
      <c r="C723" s="7" t="s">
        <v>97</v>
      </c>
      <c r="D723" s="8" t="s">
        <v>92</v>
      </c>
      <c r="E723" s="9" t="s">
        <v>850</v>
      </c>
      <c r="F723" s="8" t="s">
        <v>91</v>
      </c>
    </row>
    <row r="724" spans="1:6" s="6" customFormat="1" ht="36.6" thickBot="1" x14ac:dyDescent="0.3">
      <c r="A724" s="285"/>
      <c r="B724" s="285"/>
      <c r="C724" s="7" t="s">
        <v>829</v>
      </c>
      <c r="D724" s="8" t="s">
        <v>114</v>
      </c>
      <c r="E724" s="9" t="s">
        <v>98</v>
      </c>
      <c r="F724" s="8" t="s">
        <v>92</v>
      </c>
    </row>
    <row r="725" spans="1:6" s="6" customFormat="1" ht="36.6" thickBot="1" x14ac:dyDescent="0.3">
      <c r="A725" s="285"/>
      <c r="B725" s="285"/>
      <c r="C725" s="7" t="s">
        <v>821</v>
      </c>
      <c r="D725" s="8" t="s">
        <v>114</v>
      </c>
      <c r="E725" s="9" t="s">
        <v>111</v>
      </c>
      <c r="F725" s="8" t="s">
        <v>92</v>
      </c>
    </row>
    <row r="726" spans="1:6" s="6" customFormat="1" ht="36.6" thickBot="1" x14ac:dyDescent="0.3">
      <c r="A726" s="285"/>
      <c r="B726" s="285"/>
      <c r="C726" s="7" t="s">
        <v>100</v>
      </c>
      <c r="D726" s="8" t="s">
        <v>91</v>
      </c>
      <c r="E726" s="9" t="s">
        <v>101</v>
      </c>
      <c r="F726" s="8" t="s">
        <v>92</v>
      </c>
    </row>
    <row r="727" spans="1:6" s="6" customFormat="1" ht="36.6" thickBot="1" x14ac:dyDescent="0.3">
      <c r="A727" s="285"/>
      <c r="B727" s="285"/>
      <c r="C727" s="7" t="s">
        <v>102</v>
      </c>
      <c r="D727" s="8" t="s">
        <v>91</v>
      </c>
      <c r="E727" s="9" t="s">
        <v>103</v>
      </c>
      <c r="F727" s="8" t="s">
        <v>92</v>
      </c>
    </row>
    <row r="728" spans="1:6" s="6" customFormat="1" ht="24.6" thickBot="1" x14ac:dyDescent="0.3">
      <c r="A728" s="285"/>
      <c r="B728" s="285"/>
      <c r="C728" s="7" t="s">
        <v>104</v>
      </c>
      <c r="D728" s="8" t="s">
        <v>91</v>
      </c>
      <c r="E728" s="9" t="s">
        <v>105</v>
      </c>
      <c r="F728" s="8" t="s">
        <v>92</v>
      </c>
    </row>
    <row r="729" spans="1:6" s="6" customFormat="1" ht="24.6" thickBot="1" x14ac:dyDescent="0.3">
      <c r="A729" s="285"/>
      <c r="B729" s="285"/>
      <c r="C729" s="195" t="s">
        <v>106</v>
      </c>
      <c r="D729" s="8" t="s">
        <v>92</v>
      </c>
      <c r="E729" s="9" t="s">
        <v>107</v>
      </c>
      <c r="F729" s="8" t="s">
        <v>92</v>
      </c>
    </row>
    <row r="730" spans="1:6" s="6" customFormat="1" ht="36.6" thickBot="1" x14ac:dyDescent="0.3">
      <c r="A730" s="285"/>
      <c r="B730" s="285"/>
      <c r="C730" s="291" t="s">
        <v>108</v>
      </c>
      <c r="D730" s="293" t="s">
        <v>824</v>
      </c>
      <c r="E730" s="9" t="s">
        <v>851</v>
      </c>
      <c r="F730" s="8" t="s">
        <v>123</v>
      </c>
    </row>
    <row r="731" spans="1:6" s="6" customFormat="1" ht="24.6" thickBot="1" x14ac:dyDescent="0.3">
      <c r="A731" s="285"/>
      <c r="B731" s="285"/>
      <c r="C731" s="292"/>
      <c r="D731" s="294"/>
      <c r="E731" s="9" t="s">
        <v>110</v>
      </c>
      <c r="F731" s="8" t="s">
        <v>92</v>
      </c>
    </row>
    <row r="732" spans="1:6" s="6" customFormat="1" ht="36.6" thickBot="1" x14ac:dyDescent="0.3">
      <c r="A732" s="285" t="str">
        <f>'Zakładka nr 2a - budynki'!A144</f>
        <v>82.</v>
      </c>
      <c r="B732" s="285" t="str">
        <f>'Zakładka nr 2a - budynki'!B144</f>
        <v>BUDYNEK BIBLIOTEKI POMIANOWO, DZ.204/3</v>
      </c>
      <c r="C732" s="7" t="s">
        <v>97</v>
      </c>
      <c r="D732" s="8" t="s">
        <v>92</v>
      </c>
      <c r="E732" s="9" t="s">
        <v>850</v>
      </c>
      <c r="F732" s="8" t="s">
        <v>91</v>
      </c>
    </row>
    <row r="733" spans="1:6" s="6" customFormat="1" ht="36.6" thickBot="1" x14ac:dyDescent="0.3">
      <c r="A733" s="285"/>
      <c r="B733" s="285"/>
      <c r="C733" s="7" t="s">
        <v>829</v>
      </c>
      <c r="D733" s="8" t="s">
        <v>114</v>
      </c>
      <c r="E733" s="9" t="s">
        <v>98</v>
      </c>
      <c r="F733" s="8" t="s">
        <v>92</v>
      </c>
    </row>
    <row r="734" spans="1:6" s="6" customFormat="1" ht="36.6" thickBot="1" x14ac:dyDescent="0.3">
      <c r="A734" s="285"/>
      <c r="B734" s="285"/>
      <c r="C734" s="7" t="s">
        <v>821</v>
      </c>
      <c r="D734" s="8" t="s">
        <v>114</v>
      </c>
      <c r="E734" s="9" t="s">
        <v>852</v>
      </c>
      <c r="F734" s="8" t="s">
        <v>91</v>
      </c>
    </row>
    <row r="735" spans="1:6" s="6" customFormat="1" ht="36.6" thickBot="1" x14ac:dyDescent="0.3">
      <c r="A735" s="285"/>
      <c r="B735" s="285"/>
      <c r="C735" s="7" t="s">
        <v>100</v>
      </c>
      <c r="D735" s="8" t="s">
        <v>91</v>
      </c>
      <c r="E735" s="9" t="s">
        <v>101</v>
      </c>
      <c r="F735" s="8" t="s">
        <v>92</v>
      </c>
    </row>
    <row r="736" spans="1:6" s="6" customFormat="1" ht="36.6" thickBot="1" x14ac:dyDescent="0.3">
      <c r="A736" s="285"/>
      <c r="B736" s="285"/>
      <c r="C736" s="7" t="s">
        <v>102</v>
      </c>
      <c r="D736" s="8" t="s">
        <v>91</v>
      </c>
      <c r="E736" s="9" t="s">
        <v>103</v>
      </c>
      <c r="F736" s="8" t="s">
        <v>92</v>
      </c>
    </row>
    <row r="737" spans="1:6" s="6" customFormat="1" ht="24.6" thickBot="1" x14ac:dyDescent="0.3">
      <c r="A737" s="285"/>
      <c r="B737" s="285"/>
      <c r="C737" s="7" t="s">
        <v>104</v>
      </c>
      <c r="D737" s="8" t="s">
        <v>91</v>
      </c>
      <c r="E737" s="9" t="s">
        <v>105</v>
      </c>
      <c r="F737" s="8" t="s">
        <v>92</v>
      </c>
    </row>
    <row r="738" spans="1:6" s="6" customFormat="1" ht="24.6" thickBot="1" x14ac:dyDescent="0.3">
      <c r="A738" s="285"/>
      <c r="B738" s="285"/>
      <c r="C738" s="195" t="s">
        <v>106</v>
      </c>
      <c r="D738" s="8" t="s">
        <v>92</v>
      </c>
      <c r="E738" s="9" t="s">
        <v>107</v>
      </c>
      <c r="F738" s="8" t="s">
        <v>92</v>
      </c>
    </row>
    <row r="739" spans="1:6" s="6" customFormat="1" ht="36.6" thickBot="1" x14ac:dyDescent="0.3">
      <c r="A739" s="285"/>
      <c r="B739" s="285"/>
      <c r="C739" s="291" t="s">
        <v>108</v>
      </c>
      <c r="D739" s="293" t="s">
        <v>824</v>
      </c>
      <c r="E739" s="9" t="s">
        <v>851</v>
      </c>
      <c r="F739" s="8" t="s">
        <v>123</v>
      </c>
    </row>
    <row r="740" spans="1:6" s="6" customFormat="1" ht="24.6" thickBot="1" x14ac:dyDescent="0.3">
      <c r="A740" s="285"/>
      <c r="B740" s="285"/>
      <c r="C740" s="292"/>
      <c r="D740" s="294"/>
      <c r="E740" s="9" t="s">
        <v>110</v>
      </c>
      <c r="F740" s="8" t="s">
        <v>92</v>
      </c>
    </row>
    <row r="741" spans="1:6" s="6" customFormat="1" ht="36.6" thickBot="1" x14ac:dyDescent="0.3">
      <c r="A741" s="285" t="str">
        <f>'Zakładka nr 2a - budynki'!A145</f>
        <v>83.</v>
      </c>
      <c r="B741" s="285" t="str">
        <f>'Zakładka nr 2a - budynki'!B145</f>
        <v>GOSPODARCZY/GARAŻE</v>
      </c>
      <c r="C741" s="7" t="s">
        <v>97</v>
      </c>
      <c r="D741" s="8" t="s">
        <v>92</v>
      </c>
      <c r="E741" s="9" t="s">
        <v>112</v>
      </c>
      <c r="F741" s="8" t="s">
        <v>92</v>
      </c>
    </row>
    <row r="742" spans="1:6" s="6" customFormat="1" ht="36.6" thickBot="1" x14ac:dyDescent="0.3">
      <c r="A742" s="285"/>
      <c r="B742" s="285"/>
      <c r="C742" s="7" t="s">
        <v>835</v>
      </c>
      <c r="D742" s="8" t="s">
        <v>92</v>
      </c>
      <c r="E742" s="9" t="s">
        <v>98</v>
      </c>
      <c r="F742" s="8" t="s">
        <v>92</v>
      </c>
    </row>
    <row r="743" spans="1:6" s="6" customFormat="1" ht="36.6" thickBot="1" x14ac:dyDescent="0.3">
      <c r="A743" s="285"/>
      <c r="B743" s="285"/>
      <c r="C743" s="7" t="s">
        <v>853</v>
      </c>
      <c r="D743" s="8" t="s">
        <v>92</v>
      </c>
      <c r="E743" s="9" t="s">
        <v>854</v>
      </c>
      <c r="F743" s="8" t="s">
        <v>92</v>
      </c>
    </row>
    <row r="744" spans="1:6" s="6" customFormat="1" ht="36.6" thickBot="1" x14ac:dyDescent="0.3">
      <c r="A744" s="285"/>
      <c r="B744" s="285"/>
      <c r="C744" s="7" t="s">
        <v>100</v>
      </c>
      <c r="D744" s="8" t="s">
        <v>92</v>
      </c>
      <c r="E744" s="9" t="s">
        <v>101</v>
      </c>
      <c r="F744" s="8" t="s">
        <v>92</v>
      </c>
    </row>
    <row r="745" spans="1:6" s="6" customFormat="1" ht="36.6" thickBot="1" x14ac:dyDescent="0.3">
      <c r="A745" s="285"/>
      <c r="B745" s="285"/>
      <c r="C745" s="7" t="s">
        <v>102</v>
      </c>
      <c r="D745" s="8" t="s">
        <v>92</v>
      </c>
      <c r="E745" s="9" t="s">
        <v>103</v>
      </c>
      <c r="F745" s="8" t="s">
        <v>92</v>
      </c>
    </row>
    <row r="746" spans="1:6" s="6" customFormat="1" ht="24.6" thickBot="1" x14ac:dyDescent="0.3">
      <c r="A746" s="285"/>
      <c r="B746" s="285"/>
      <c r="C746" s="7" t="s">
        <v>104</v>
      </c>
      <c r="D746" s="8" t="s">
        <v>92</v>
      </c>
      <c r="E746" s="9" t="s">
        <v>105</v>
      </c>
      <c r="F746" s="8" t="s">
        <v>92</v>
      </c>
    </row>
    <row r="747" spans="1:6" s="6" customFormat="1" ht="24.6" thickBot="1" x14ac:dyDescent="0.3">
      <c r="A747" s="285"/>
      <c r="B747" s="285"/>
      <c r="C747" s="195" t="s">
        <v>106</v>
      </c>
      <c r="D747" s="8" t="s">
        <v>92</v>
      </c>
      <c r="E747" s="9" t="s">
        <v>107</v>
      </c>
      <c r="F747" s="8" t="s">
        <v>92</v>
      </c>
    </row>
    <row r="748" spans="1:6" s="6" customFormat="1" ht="24.6" thickBot="1" x14ac:dyDescent="0.3">
      <c r="A748" s="285"/>
      <c r="B748" s="285"/>
      <c r="C748" s="291" t="s">
        <v>108</v>
      </c>
      <c r="D748" s="293"/>
      <c r="E748" s="9" t="s">
        <v>855</v>
      </c>
      <c r="F748" s="8" t="s">
        <v>92</v>
      </c>
    </row>
    <row r="749" spans="1:6" s="6" customFormat="1" ht="24.6" thickBot="1" x14ac:dyDescent="0.3">
      <c r="A749" s="285"/>
      <c r="B749" s="285"/>
      <c r="C749" s="292"/>
      <c r="D749" s="294"/>
      <c r="E749" s="9" t="s">
        <v>110</v>
      </c>
      <c r="F749" s="8" t="s">
        <v>92</v>
      </c>
    </row>
    <row r="750" spans="1:6" s="6" customFormat="1" ht="36.75" customHeight="1" thickBot="1" x14ac:dyDescent="0.3">
      <c r="A750" s="285" t="str">
        <f>'Zakładka nr 2a - budynki'!A146</f>
        <v>84.</v>
      </c>
      <c r="B750" s="285" t="str">
        <f>'Zakładka nr 2a - budynki'!B146</f>
        <v xml:space="preserve">BUDYNEK GOSPODARCZY PRZY ŚWIETLICY </v>
      </c>
      <c r="C750" s="7" t="s">
        <v>97</v>
      </c>
      <c r="D750" s="8" t="s">
        <v>92</v>
      </c>
      <c r="E750" s="9" t="s">
        <v>112</v>
      </c>
      <c r="F750" s="8" t="s">
        <v>92</v>
      </c>
    </row>
    <row r="751" spans="1:6" s="6" customFormat="1" ht="36.6" thickBot="1" x14ac:dyDescent="0.3">
      <c r="A751" s="285"/>
      <c r="B751" s="285"/>
      <c r="C751" s="7" t="s">
        <v>835</v>
      </c>
      <c r="D751" s="8" t="s">
        <v>92</v>
      </c>
      <c r="E751" s="9" t="s">
        <v>98</v>
      </c>
      <c r="F751" s="8" t="s">
        <v>92</v>
      </c>
    </row>
    <row r="752" spans="1:6" s="6" customFormat="1" ht="36.6" thickBot="1" x14ac:dyDescent="0.3">
      <c r="A752" s="285"/>
      <c r="B752" s="285"/>
      <c r="C752" s="7" t="s">
        <v>853</v>
      </c>
      <c r="D752" s="8" t="s">
        <v>92</v>
      </c>
      <c r="E752" s="9" t="s">
        <v>854</v>
      </c>
      <c r="F752" s="8" t="s">
        <v>92</v>
      </c>
    </row>
    <row r="753" spans="1:6" s="6" customFormat="1" ht="36.6" thickBot="1" x14ac:dyDescent="0.3">
      <c r="A753" s="285"/>
      <c r="B753" s="285"/>
      <c r="C753" s="7" t="s">
        <v>100</v>
      </c>
      <c r="D753" s="8" t="s">
        <v>92</v>
      </c>
      <c r="E753" s="9" t="s">
        <v>101</v>
      </c>
      <c r="F753" s="8" t="s">
        <v>92</v>
      </c>
    </row>
    <row r="754" spans="1:6" s="6" customFormat="1" ht="36.6" thickBot="1" x14ac:dyDescent="0.3">
      <c r="A754" s="285"/>
      <c r="B754" s="285"/>
      <c r="C754" s="7" t="s">
        <v>102</v>
      </c>
      <c r="D754" s="8" t="s">
        <v>92</v>
      </c>
      <c r="E754" s="9" t="s">
        <v>103</v>
      </c>
      <c r="F754" s="8" t="s">
        <v>92</v>
      </c>
    </row>
    <row r="755" spans="1:6" s="6" customFormat="1" ht="24.6" thickBot="1" x14ac:dyDescent="0.3">
      <c r="A755" s="285"/>
      <c r="B755" s="285"/>
      <c r="C755" s="7" t="s">
        <v>104</v>
      </c>
      <c r="D755" s="8" t="s">
        <v>92</v>
      </c>
      <c r="E755" s="9" t="s">
        <v>105</v>
      </c>
      <c r="F755" s="8" t="s">
        <v>92</v>
      </c>
    </row>
    <row r="756" spans="1:6" s="6" customFormat="1" ht="24.6" thickBot="1" x14ac:dyDescent="0.3">
      <c r="A756" s="285"/>
      <c r="B756" s="285"/>
      <c r="C756" s="195" t="s">
        <v>106</v>
      </c>
      <c r="D756" s="8" t="s">
        <v>92</v>
      </c>
      <c r="E756" s="9" t="s">
        <v>107</v>
      </c>
      <c r="F756" s="8" t="s">
        <v>92</v>
      </c>
    </row>
    <row r="757" spans="1:6" s="6" customFormat="1" ht="36.6" thickBot="1" x14ac:dyDescent="0.3">
      <c r="A757" s="285"/>
      <c r="B757" s="285"/>
      <c r="C757" s="291" t="s">
        <v>108</v>
      </c>
      <c r="D757" s="293"/>
      <c r="E757" s="9" t="s">
        <v>851</v>
      </c>
      <c r="F757" s="8" t="s">
        <v>92</v>
      </c>
    </row>
    <row r="758" spans="1:6" s="6" customFormat="1" ht="24.6" thickBot="1" x14ac:dyDescent="0.3">
      <c r="A758" s="285"/>
      <c r="B758" s="285"/>
      <c r="C758" s="292"/>
      <c r="D758" s="294"/>
      <c r="E758" s="9" t="s">
        <v>110</v>
      </c>
      <c r="F758" s="8" t="s">
        <v>92</v>
      </c>
    </row>
    <row r="759" spans="1:6" s="6" customFormat="1" ht="36.75" customHeight="1" thickBot="1" x14ac:dyDescent="0.3">
      <c r="A759" s="285" t="str">
        <f>'Zakładka nr 2a - budynki'!A147</f>
        <v>85.</v>
      </c>
      <c r="B759" s="285" t="str">
        <f>'Zakładka nr 2a - budynki'!B147</f>
        <v>rekreacyjny dla sołectwa (była hydrofornia)</v>
      </c>
      <c r="C759" s="7" t="s">
        <v>97</v>
      </c>
      <c r="D759" s="8" t="s">
        <v>92</v>
      </c>
      <c r="E759" s="9" t="s">
        <v>112</v>
      </c>
      <c r="F759" s="8" t="s">
        <v>92</v>
      </c>
    </row>
    <row r="760" spans="1:6" s="6" customFormat="1" ht="36.6" thickBot="1" x14ac:dyDescent="0.3">
      <c r="A760" s="285"/>
      <c r="B760" s="285"/>
      <c r="C760" s="7" t="s">
        <v>835</v>
      </c>
      <c r="D760" s="8" t="s">
        <v>92</v>
      </c>
      <c r="E760" s="9" t="s">
        <v>98</v>
      </c>
      <c r="F760" s="8" t="s">
        <v>92</v>
      </c>
    </row>
    <row r="761" spans="1:6" s="6" customFormat="1" ht="36.6" thickBot="1" x14ac:dyDescent="0.3">
      <c r="A761" s="285"/>
      <c r="B761" s="285"/>
      <c r="C761" s="7" t="s">
        <v>853</v>
      </c>
      <c r="D761" s="8" t="s">
        <v>92</v>
      </c>
      <c r="E761" s="9" t="s">
        <v>854</v>
      </c>
      <c r="F761" s="8" t="s">
        <v>92</v>
      </c>
    </row>
    <row r="762" spans="1:6" s="6" customFormat="1" ht="36.6" thickBot="1" x14ac:dyDescent="0.3">
      <c r="A762" s="285"/>
      <c r="B762" s="285"/>
      <c r="C762" s="7" t="s">
        <v>100</v>
      </c>
      <c r="D762" s="8" t="s">
        <v>92</v>
      </c>
      <c r="E762" s="9" t="s">
        <v>101</v>
      </c>
      <c r="F762" s="8" t="s">
        <v>92</v>
      </c>
    </row>
    <row r="763" spans="1:6" s="6" customFormat="1" ht="36.6" thickBot="1" x14ac:dyDescent="0.3">
      <c r="A763" s="285"/>
      <c r="B763" s="285"/>
      <c r="C763" s="7" t="s">
        <v>102</v>
      </c>
      <c r="D763" s="8" t="s">
        <v>92</v>
      </c>
      <c r="E763" s="9" t="s">
        <v>103</v>
      </c>
      <c r="F763" s="8" t="s">
        <v>92</v>
      </c>
    </row>
    <row r="764" spans="1:6" s="6" customFormat="1" ht="24.6" thickBot="1" x14ac:dyDescent="0.3">
      <c r="A764" s="285"/>
      <c r="B764" s="285"/>
      <c r="C764" s="7" t="s">
        <v>104</v>
      </c>
      <c r="D764" s="8" t="s">
        <v>92</v>
      </c>
      <c r="E764" s="9" t="s">
        <v>105</v>
      </c>
      <c r="F764" s="8" t="s">
        <v>92</v>
      </c>
    </row>
    <row r="765" spans="1:6" s="6" customFormat="1" ht="24.6" thickBot="1" x14ac:dyDescent="0.3">
      <c r="A765" s="285"/>
      <c r="B765" s="285"/>
      <c r="C765" s="195" t="s">
        <v>106</v>
      </c>
      <c r="D765" s="8" t="s">
        <v>92</v>
      </c>
      <c r="E765" s="9" t="s">
        <v>107</v>
      </c>
      <c r="F765" s="8" t="s">
        <v>92</v>
      </c>
    </row>
    <row r="766" spans="1:6" s="6" customFormat="1" ht="24.6" thickBot="1" x14ac:dyDescent="0.3">
      <c r="A766" s="285"/>
      <c r="B766" s="285"/>
      <c r="C766" s="291" t="s">
        <v>108</v>
      </c>
      <c r="D766" s="293"/>
      <c r="E766" s="9" t="s">
        <v>856</v>
      </c>
      <c r="F766" s="8" t="s">
        <v>92</v>
      </c>
    </row>
    <row r="767" spans="1:6" s="6" customFormat="1" ht="24.6" thickBot="1" x14ac:dyDescent="0.3">
      <c r="A767" s="285"/>
      <c r="B767" s="285"/>
      <c r="C767" s="292"/>
      <c r="D767" s="294"/>
      <c r="E767" s="9" t="s">
        <v>110</v>
      </c>
      <c r="F767" s="8" t="s">
        <v>92</v>
      </c>
    </row>
    <row r="768" spans="1:6" s="6" customFormat="1" ht="36.6" thickBot="1" x14ac:dyDescent="0.3">
      <c r="A768" s="285" t="str">
        <f>'Zakładka nr 2a - budynki'!A149</f>
        <v>86.</v>
      </c>
      <c r="B768" s="285" t="str">
        <f>'Zakładka nr 2a - budynki'!B149</f>
        <v>budynek gospodarczy</v>
      </c>
      <c r="C768" s="7" t="s">
        <v>97</v>
      </c>
      <c r="D768" s="8" t="s">
        <v>92</v>
      </c>
      <c r="E768" s="9" t="s">
        <v>112</v>
      </c>
      <c r="F768" s="8" t="s">
        <v>92</v>
      </c>
    </row>
    <row r="769" spans="1:6" s="6" customFormat="1" ht="36.6" thickBot="1" x14ac:dyDescent="0.3">
      <c r="A769" s="285"/>
      <c r="B769" s="285"/>
      <c r="C769" s="7" t="s">
        <v>835</v>
      </c>
      <c r="D769" s="8" t="s">
        <v>92</v>
      </c>
      <c r="E769" s="9" t="s">
        <v>98</v>
      </c>
      <c r="F769" s="8" t="s">
        <v>92</v>
      </c>
    </row>
    <row r="770" spans="1:6" s="6" customFormat="1" ht="36.6" thickBot="1" x14ac:dyDescent="0.3">
      <c r="A770" s="285"/>
      <c r="B770" s="285"/>
      <c r="C770" s="7" t="s">
        <v>853</v>
      </c>
      <c r="D770" s="8" t="s">
        <v>92</v>
      </c>
      <c r="E770" s="9" t="s">
        <v>854</v>
      </c>
      <c r="F770" s="8" t="s">
        <v>92</v>
      </c>
    </row>
    <row r="771" spans="1:6" s="6" customFormat="1" ht="36.6" thickBot="1" x14ac:dyDescent="0.3">
      <c r="A771" s="285"/>
      <c r="B771" s="285"/>
      <c r="C771" s="7" t="s">
        <v>100</v>
      </c>
      <c r="D771" s="8" t="s">
        <v>92</v>
      </c>
      <c r="E771" s="9" t="s">
        <v>101</v>
      </c>
      <c r="F771" s="8" t="s">
        <v>92</v>
      </c>
    </row>
    <row r="772" spans="1:6" s="6" customFormat="1" ht="36.6" thickBot="1" x14ac:dyDescent="0.3">
      <c r="A772" s="285"/>
      <c r="B772" s="285"/>
      <c r="C772" s="7" t="s">
        <v>102</v>
      </c>
      <c r="D772" s="8" t="s">
        <v>92</v>
      </c>
      <c r="E772" s="9" t="s">
        <v>103</v>
      </c>
      <c r="F772" s="8" t="s">
        <v>92</v>
      </c>
    </row>
    <row r="773" spans="1:6" s="6" customFormat="1" ht="24.6" thickBot="1" x14ac:dyDescent="0.3">
      <c r="A773" s="285"/>
      <c r="B773" s="285"/>
      <c r="C773" s="7" t="s">
        <v>104</v>
      </c>
      <c r="D773" s="8" t="s">
        <v>92</v>
      </c>
      <c r="E773" s="9" t="s">
        <v>105</v>
      </c>
      <c r="F773" s="8" t="s">
        <v>92</v>
      </c>
    </row>
    <row r="774" spans="1:6" s="6" customFormat="1" ht="24.6" thickBot="1" x14ac:dyDescent="0.3">
      <c r="A774" s="285"/>
      <c r="B774" s="285"/>
      <c r="C774" s="195" t="s">
        <v>106</v>
      </c>
      <c r="D774" s="8" t="s">
        <v>92</v>
      </c>
      <c r="E774" s="9" t="s">
        <v>107</v>
      </c>
      <c r="F774" s="8" t="s">
        <v>92</v>
      </c>
    </row>
    <row r="775" spans="1:6" s="6" customFormat="1" ht="24.6" thickBot="1" x14ac:dyDescent="0.3">
      <c r="A775" s="285"/>
      <c r="B775" s="285"/>
      <c r="C775" s="291" t="s">
        <v>108</v>
      </c>
      <c r="D775" s="293"/>
      <c r="E775" s="9" t="s">
        <v>856</v>
      </c>
      <c r="F775" s="8" t="s">
        <v>92</v>
      </c>
    </row>
    <row r="776" spans="1:6" s="6" customFormat="1" ht="24.6" thickBot="1" x14ac:dyDescent="0.3">
      <c r="A776" s="285"/>
      <c r="B776" s="285"/>
      <c r="C776" s="292"/>
      <c r="D776" s="294"/>
      <c r="E776" s="9" t="s">
        <v>110</v>
      </c>
      <c r="F776" s="8" t="s">
        <v>92</v>
      </c>
    </row>
    <row r="777" spans="1:6" s="6" customFormat="1" ht="36.75" customHeight="1" thickBot="1" x14ac:dyDescent="0.3">
      <c r="A777" s="285" t="str">
        <f>'Zakładka nr 2a - budynki'!A151</f>
        <v>87.</v>
      </c>
      <c r="B777" s="285" t="str">
        <f>'Zakładka nr 2a - budynki'!B151</f>
        <v>WSPÓŁWŁASNOŚĆ BUDYNEK GOSPODARCZY</v>
      </c>
      <c r="C777" s="7" t="s">
        <v>97</v>
      </c>
      <c r="D777" s="8" t="s">
        <v>92</v>
      </c>
      <c r="E777" s="9" t="s">
        <v>112</v>
      </c>
      <c r="F777" s="8" t="s">
        <v>92</v>
      </c>
    </row>
    <row r="778" spans="1:6" s="6" customFormat="1" ht="36.6" thickBot="1" x14ac:dyDescent="0.3">
      <c r="A778" s="285"/>
      <c r="B778" s="285"/>
      <c r="C778" s="7" t="s">
        <v>835</v>
      </c>
      <c r="D778" s="8" t="s">
        <v>92</v>
      </c>
      <c r="E778" s="9" t="s">
        <v>98</v>
      </c>
      <c r="F778" s="8" t="s">
        <v>92</v>
      </c>
    </row>
    <row r="779" spans="1:6" s="6" customFormat="1" ht="36.6" thickBot="1" x14ac:dyDescent="0.3">
      <c r="A779" s="285"/>
      <c r="B779" s="285"/>
      <c r="C779" s="7" t="s">
        <v>853</v>
      </c>
      <c r="D779" s="8" t="s">
        <v>92</v>
      </c>
      <c r="E779" s="9" t="s">
        <v>854</v>
      </c>
      <c r="F779" s="8" t="s">
        <v>92</v>
      </c>
    </row>
    <row r="780" spans="1:6" s="6" customFormat="1" ht="36.6" thickBot="1" x14ac:dyDescent="0.3">
      <c r="A780" s="285"/>
      <c r="B780" s="285"/>
      <c r="C780" s="7" t="s">
        <v>100</v>
      </c>
      <c r="D780" s="8" t="s">
        <v>92</v>
      </c>
      <c r="E780" s="9" t="s">
        <v>101</v>
      </c>
      <c r="F780" s="8" t="s">
        <v>92</v>
      </c>
    </row>
    <row r="781" spans="1:6" s="6" customFormat="1" ht="36.6" thickBot="1" x14ac:dyDescent="0.3">
      <c r="A781" s="285"/>
      <c r="B781" s="285"/>
      <c r="C781" s="7" t="s">
        <v>102</v>
      </c>
      <c r="D781" s="8" t="s">
        <v>92</v>
      </c>
      <c r="E781" s="9" t="s">
        <v>103</v>
      </c>
      <c r="F781" s="8" t="s">
        <v>92</v>
      </c>
    </row>
    <row r="782" spans="1:6" s="6" customFormat="1" ht="24.6" thickBot="1" x14ac:dyDescent="0.3">
      <c r="A782" s="285"/>
      <c r="B782" s="285"/>
      <c r="C782" s="7" t="s">
        <v>104</v>
      </c>
      <c r="D782" s="8" t="s">
        <v>92</v>
      </c>
      <c r="E782" s="9" t="s">
        <v>105</v>
      </c>
      <c r="F782" s="8" t="s">
        <v>92</v>
      </c>
    </row>
    <row r="783" spans="1:6" s="6" customFormat="1" ht="24.6" thickBot="1" x14ac:dyDescent="0.3">
      <c r="A783" s="285"/>
      <c r="B783" s="285"/>
      <c r="C783" s="195" t="s">
        <v>106</v>
      </c>
      <c r="D783" s="8" t="s">
        <v>92</v>
      </c>
      <c r="E783" s="9" t="s">
        <v>107</v>
      </c>
      <c r="F783" s="8" t="s">
        <v>92</v>
      </c>
    </row>
    <row r="784" spans="1:6" s="6" customFormat="1" ht="24.6" thickBot="1" x14ac:dyDescent="0.3">
      <c r="A784" s="285"/>
      <c r="B784" s="285"/>
      <c r="C784" s="291" t="s">
        <v>108</v>
      </c>
      <c r="D784" s="293"/>
      <c r="E784" s="9" t="s">
        <v>856</v>
      </c>
      <c r="F784" s="8" t="s">
        <v>92</v>
      </c>
    </row>
    <row r="785" spans="1:6" s="6" customFormat="1" ht="24.6" thickBot="1" x14ac:dyDescent="0.3">
      <c r="A785" s="285"/>
      <c r="B785" s="285"/>
      <c r="C785" s="292"/>
      <c r="D785" s="294"/>
      <c r="E785" s="9" t="s">
        <v>110</v>
      </c>
      <c r="F785" s="8" t="s">
        <v>92</v>
      </c>
    </row>
    <row r="786" spans="1:6" s="6" customFormat="1" ht="36.75" customHeight="1" thickBot="1" x14ac:dyDescent="0.3">
      <c r="A786" s="285" t="str">
        <f>'Zakładka nr 2a - budynki'!A153</f>
        <v>88.</v>
      </c>
      <c r="B786" s="285" t="str">
        <f>'Zakładka nr 2a - budynki'!B153</f>
        <v>WSPÓŁWŁASNOŚĆ BUDYNEK GOSPODARCZY</v>
      </c>
      <c r="C786" s="7" t="s">
        <v>97</v>
      </c>
      <c r="D786" s="8" t="s">
        <v>92</v>
      </c>
      <c r="E786" s="9" t="s">
        <v>112</v>
      </c>
      <c r="F786" s="8" t="s">
        <v>92</v>
      </c>
    </row>
    <row r="787" spans="1:6" s="6" customFormat="1" ht="36.6" thickBot="1" x14ac:dyDescent="0.3">
      <c r="A787" s="285"/>
      <c r="B787" s="285"/>
      <c r="C787" s="7" t="s">
        <v>835</v>
      </c>
      <c r="D787" s="8" t="s">
        <v>92</v>
      </c>
      <c r="E787" s="9" t="s">
        <v>98</v>
      </c>
      <c r="F787" s="8" t="s">
        <v>92</v>
      </c>
    </row>
    <row r="788" spans="1:6" s="6" customFormat="1" ht="36.6" thickBot="1" x14ac:dyDescent="0.3">
      <c r="A788" s="285"/>
      <c r="B788" s="285"/>
      <c r="C788" s="7" t="s">
        <v>853</v>
      </c>
      <c r="D788" s="8" t="s">
        <v>92</v>
      </c>
      <c r="E788" s="9" t="s">
        <v>854</v>
      </c>
      <c r="F788" s="8" t="s">
        <v>92</v>
      </c>
    </row>
    <row r="789" spans="1:6" s="6" customFormat="1" ht="36.6" thickBot="1" x14ac:dyDescent="0.3">
      <c r="A789" s="285"/>
      <c r="B789" s="285"/>
      <c r="C789" s="7" t="s">
        <v>100</v>
      </c>
      <c r="D789" s="8" t="s">
        <v>92</v>
      </c>
      <c r="E789" s="9" t="s">
        <v>101</v>
      </c>
      <c r="F789" s="8" t="s">
        <v>92</v>
      </c>
    </row>
    <row r="790" spans="1:6" s="6" customFormat="1" ht="36.6" thickBot="1" x14ac:dyDescent="0.3">
      <c r="A790" s="285"/>
      <c r="B790" s="285"/>
      <c r="C790" s="7" t="s">
        <v>102</v>
      </c>
      <c r="D790" s="8" t="s">
        <v>92</v>
      </c>
      <c r="E790" s="9" t="s">
        <v>103</v>
      </c>
      <c r="F790" s="8" t="s">
        <v>92</v>
      </c>
    </row>
    <row r="791" spans="1:6" s="6" customFormat="1" ht="24.6" thickBot="1" x14ac:dyDescent="0.3">
      <c r="A791" s="285"/>
      <c r="B791" s="285"/>
      <c r="C791" s="7" t="s">
        <v>104</v>
      </c>
      <c r="D791" s="8" t="s">
        <v>92</v>
      </c>
      <c r="E791" s="9" t="s">
        <v>105</v>
      </c>
      <c r="F791" s="8" t="s">
        <v>92</v>
      </c>
    </row>
    <row r="792" spans="1:6" s="6" customFormat="1" ht="24.6" thickBot="1" x14ac:dyDescent="0.3">
      <c r="A792" s="285"/>
      <c r="B792" s="285"/>
      <c r="C792" s="195" t="s">
        <v>106</v>
      </c>
      <c r="D792" s="8" t="s">
        <v>92</v>
      </c>
      <c r="E792" s="9" t="s">
        <v>107</v>
      </c>
      <c r="F792" s="8" t="s">
        <v>92</v>
      </c>
    </row>
    <row r="793" spans="1:6" s="6" customFormat="1" ht="24.6" thickBot="1" x14ac:dyDescent="0.3">
      <c r="A793" s="285"/>
      <c r="B793" s="285"/>
      <c r="C793" s="291" t="s">
        <v>108</v>
      </c>
      <c r="D793" s="293"/>
      <c r="E793" s="9" t="s">
        <v>856</v>
      </c>
      <c r="F793" s="8" t="s">
        <v>92</v>
      </c>
    </row>
    <row r="794" spans="1:6" s="6" customFormat="1" ht="24.6" thickBot="1" x14ac:dyDescent="0.3">
      <c r="A794" s="285"/>
      <c r="B794" s="285"/>
      <c r="C794" s="292"/>
      <c r="D794" s="294"/>
      <c r="E794" s="9" t="s">
        <v>110</v>
      </c>
      <c r="F794" s="8" t="s">
        <v>92</v>
      </c>
    </row>
    <row r="795" spans="1:6" s="6" customFormat="1" ht="36.6" thickBot="1" x14ac:dyDescent="0.3">
      <c r="A795" s="285" t="str">
        <f>'Zakładka nr 2a - budynki'!A155</f>
        <v>89.</v>
      </c>
      <c r="B795" s="285" t="str">
        <f>'Zakładka nr 2a - budynki'!B155</f>
        <v>BUDYNEK GOSPODARCZY</v>
      </c>
      <c r="C795" s="7" t="s">
        <v>97</v>
      </c>
      <c r="D795" s="8" t="s">
        <v>92</v>
      </c>
      <c r="E795" s="9" t="s">
        <v>112</v>
      </c>
      <c r="F795" s="8" t="s">
        <v>92</v>
      </c>
    </row>
    <row r="796" spans="1:6" s="6" customFormat="1" ht="36.6" thickBot="1" x14ac:dyDescent="0.3">
      <c r="A796" s="285"/>
      <c r="B796" s="285"/>
      <c r="C796" s="7" t="s">
        <v>835</v>
      </c>
      <c r="D796" s="8" t="s">
        <v>92</v>
      </c>
      <c r="E796" s="9" t="s">
        <v>98</v>
      </c>
      <c r="F796" s="8" t="s">
        <v>92</v>
      </c>
    </row>
    <row r="797" spans="1:6" s="6" customFormat="1" ht="36.6" thickBot="1" x14ac:dyDescent="0.3">
      <c r="A797" s="285"/>
      <c r="B797" s="285"/>
      <c r="C797" s="7" t="s">
        <v>853</v>
      </c>
      <c r="D797" s="8" t="s">
        <v>92</v>
      </c>
      <c r="E797" s="9" t="s">
        <v>854</v>
      </c>
      <c r="F797" s="8" t="s">
        <v>92</v>
      </c>
    </row>
    <row r="798" spans="1:6" s="6" customFormat="1" ht="36.6" thickBot="1" x14ac:dyDescent="0.3">
      <c r="A798" s="285"/>
      <c r="B798" s="285"/>
      <c r="C798" s="7" t="s">
        <v>100</v>
      </c>
      <c r="D798" s="8" t="s">
        <v>92</v>
      </c>
      <c r="E798" s="9" t="s">
        <v>101</v>
      </c>
      <c r="F798" s="8" t="s">
        <v>92</v>
      </c>
    </row>
    <row r="799" spans="1:6" s="6" customFormat="1" ht="36.6" thickBot="1" x14ac:dyDescent="0.3">
      <c r="A799" s="285"/>
      <c r="B799" s="285"/>
      <c r="C799" s="7" t="s">
        <v>102</v>
      </c>
      <c r="D799" s="8" t="s">
        <v>92</v>
      </c>
      <c r="E799" s="9" t="s">
        <v>103</v>
      </c>
      <c r="F799" s="8" t="s">
        <v>92</v>
      </c>
    </row>
    <row r="800" spans="1:6" s="6" customFormat="1" ht="24.6" thickBot="1" x14ac:dyDescent="0.3">
      <c r="A800" s="285"/>
      <c r="B800" s="285"/>
      <c r="C800" s="7" t="s">
        <v>104</v>
      </c>
      <c r="D800" s="8" t="s">
        <v>92</v>
      </c>
      <c r="E800" s="9" t="s">
        <v>105</v>
      </c>
      <c r="F800" s="8" t="s">
        <v>92</v>
      </c>
    </row>
    <row r="801" spans="1:6" s="6" customFormat="1" ht="24.6" thickBot="1" x14ac:dyDescent="0.3">
      <c r="A801" s="285"/>
      <c r="B801" s="285"/>
      <c r="C801" s="195" t="s">
        <v>106</v>
      </c>
      <c r="D801" s="8" t="s">
        <v>92</v>
      </c>
      <c r="E801" s="9" t="s">
        <v>107</v>
      </c>
      <c r="F801" s="8" t="s">
        <v>92</v>
      </c>
    </row>
    <row r="802" spans="1:6" s="6" customFormat="1" ht="24.6" thickBot="1" x14ac:dyDescent="0.3">
      <c r="A802" s="285"/>
      <c r="B802" s="285"/>
      <c r="C802" s="291" t="s">
        <v>108</v>
      </c>
      <c r="D802" s="293"/>
      <c r="E802" s="9" t="s">
        <v>856</v>
      </c>
      <c r="F802" s="8" t="s">
        <v>92</v>
      </c>
    </row>
    <row r="803" spans="1:6" s="6" customFormat="1" ht="24.6" thickBot="1" x14ac:dyDescent="0.3">
      <c r="A803" s="285"/>
      <c r="B803" s="285"/>
      <c r="C803" s="292"/>
      <c r="D803" s="294"/>
      <c r="E803" s="9" t="s">
        <v>110</v>
      </c>
      <c r="F803" s="8" t="s">
        <v>92</v>
      </c>
    </row>
    <row r="804" spans="1:6" s="6" customFormat="1" ht="36.75" customHeight="1" thickBot="1" x14ac:dyDescent="0.3">
      <c r="A804" s="285" t="str">
        <f>'Zakładka nr 2a - budynki'!A157</f>
        <v>90.</v>
      </c>
      <c r="B804" s="285" t="str">
        <f>'Zakładka nr 2a - budynki'!B157</f>
        <v>BUDYNEK GOSPODARCZY (była zcęść biurowa, warsztatowa, garaze)</v>
      </c>
      <c r="C804" s="7" t="s">
        <v>97</v>
      </c>
      <c r="D804" s="8" t="s">
        <v>92</v>
      </c>
      <c r="E804" s="9" t="s">
        <v>112</v>
      </c>
      <c r="F804" s="8" t="s">
        <v>92</v>
      </c>
    </row>
    <row r="805" spans="1:6" s="6" customFormat="1" ht="36.6" thickBot="1" x14ac:dyDescent="0.3">
      <c r="A805" s="285"/>
      <c r="B805" s="285"/>
      <c r="C805" s="7" t="s">
        <v>835</v>
      </c>
      <c r="D805" s="8" t="s">
        <v>92</v>
      </c>
      <c r="E805" s="9" t="s">
        <v>98</v>
      </c>
      <c r="F805" s="8" t="s">
        <v>92</v>
      </c>
    </row>
    <row r="806" spans="1:6" s="6" customFormat="1" ht="36.6" thickBot="1" x14ac:dyDescent="0.3">
      <c r="A806" s="285"/>
      <c r="B806" s="285"/>
      <c r="C806" s="7" t="s">
        <v>853</v>
      </c>
      <c r="D806" s="8" t="s">
        <v>92</v>
      </c>
      <c r="E806" s="9" t="s">
        <v>854</v>
      </c>
      <c r="F806" s="8" t="s">
        <v>92</v>
      </c>
    </row>
    <row r="807" spans="1:6" s="6" customFormat="1" ht="36.6" thickBot="1" x14ac:dyDescent="0.3">
      <c r="A807" s="285"/>
      <c r="B807" s="285"/>
      <c r="C807" s="7" t="s">
        <v>100</v>
      </c>
      <c r="D807" s="8" t="s">
        <v>92</v>
      </c>
      <c r="E807" s="9" t="s">
        <v>101</v>
      </c>
      <c r="F807" s="8" t="s">
        <v>92</v>
      </c>
    </row>
    <row r="808" spans="1:6" s="6" customFormat="1" ht="36.6" thickBot="1" x14ac:dyDescent="0.3">
      <c r="A808" s="285"/>
      <c r="B808" s="285"/>
      <c r="C808" s="7" t="s">
        <v>102</v>
      </c>
      <c r="D808" s="8" t="s">
        <v>92</v>
      </c>
      <c r="E808" s="9" t="s">
        <v>103</v>
      </c>
      <c r="F808" s="8" t="s">
        <v>92</v>
      </c>
    </row>
    <row r="809" spans="1:6" s="6" customFormat="1" ht="24.6" thickBot="1" x14ac:dyDescent="0.3">
      <c r="A809" s="285"/>
      <c r="B809" s="285"/>
      <c r="C809" s="7" t="s">
        <v>104</v>
      </c>
      <c r="D809" s="8" t="s">
        <v>92</v>
      </c>
      <c r="E809" s="9" t="s">
        <v>105</v>
      </c>
      <c r="F809" s="8" t="s">
        <v>92</v>
      </c>
    </row>
    <row r="810" spans="1:6" s="6" customFormat="1" ht="24.6" thickBot="1" x14ac:dyDescent="0.3">
      <c r="A810" s="285"/>
      <c r="B810" s="285"/>
      <c r="C810" s="195" t="s">
        <v>106</v>
      </c>
      <c r="D810" s="8" t="s">
        <v>92</v>
      </c>
      <c r="E810" s="9" t="s">
        <v>107</v>
      </c>
      <c r="F810" s="8" t="s">
        <v>92</v>
      </c>
    </row>
    <row r="811" spans="1:6" s="6" customFormat="1" ht="36.6" thickBot="1" x14ac:dyDescent="0.3">
      <c r="A811" s="285"/>
      <c r="B811" s="285"/>
      <c r="C811" s="291" t="s">
        <v>108</v>
      </c>
      <c r="D811" s="293"/>
      <c r="E811" s="9" t="s">
        <v>851</v>
      </c>
      <c r="F811" s="8" t="s">
        <v>92</v>
      </c>
    </row>
    <row r="812" spans="1:6" s="6" customFormat="1" ht="24.6" thickBot="1" x14ac:dyDescent="0.3">
      <c r="A812" s="285"/>
      <c r="B812" s="285"/>
      <c r="C812" s="292"/>
      <c r="D812" s="294"/>
      <c r="E812" s="9" t="s">
        <v>110</v>
      </c>
      <c r="F812" s="8" t="s">
        <v>92</v>
      </c>
    </row>
    <row r="813" spans="1:6" s="6" customFormat="1" ht="36.75" customHeight="1" thickBot="1" x14ac:dyDescent="0.3">
      <c r="A813" s="285" t="str">
        <f>'Zakładka nr 2a - budynki'!A158</f>
        <v>91.</v>
      </c>
      <c r="B813" s="285" t="str">
        <f>'Zakładka nr 2a - budynki'!B158</f>
        <v>budynek gospodarczy współwłasność</v>
      </c>
      <c r="C813" s="7" t="s">
        <v>97</v>
      </c>
      <c r="D813" s="8" t="s">
        <v>92</v>
      </c>
      <c r="E813" s="9" t="s">
        <v>112</v>
      </c>
      <c r="F813" s="8" t="s">
        <v>92</v>
      </c>
    </row>
    <row r="814" spans="1:6" s="6" customFormat="1" ht="36.6" thickBot="1" x14ac:dyDescent="0.3">
      <c r="A814" s="285"/>
      <c r="B814" s="285"/>
      <c r="C814" s="7" t="s">
        <v>835</v>
      </c>
      <c r="D814" s="8" t="s">
        <v>92</v>
      </c>
      <c r="E814" s="9" t="s">
        <v>98</v>
      </c>
      <c r="F814" s="8" t="s">
        <v>92</v>
      </c>
    </row>
    <row r="815" spans="1:6" s="6" customFormat="1" ht="36.6" thickBot="1" x14ac:dyDescent="0.3">
      <c r="A815" s="285"/>
      <c r="B815" s="285"/>
      <c r="C815" s="7" t="s">
        <v>853</v>
      </c>
      <c r="D815" s="8" t="s">
        <v>92</v>
      </c>
      <c r="E815" s="9" t="s">
        <v>854</v>
      </c>
      <c r="F815" s="8" t="s">
        <v>92</v>
      </c>
    </row>
    <row r="816" spans="1:6" s="6" customFormat="1" ht="36.6" thickBot="1" x14ac:dyDescent="0.3">
      <c r="A816" s="285"/>
      <c r="B816" s="285"/>
      <c r="C816" s="7" t="s">
        <v>100</v>
      </c>
      <c r="D816" s="8" t="s">
        <v>92</v>
      </c>
      <c r="E816" s="9" t="s">
        <v>101</v>
      </c>
      <c r="F816" s="8" t="s">
        <v>92</v>
      </c>
    </row>
    <row r="817" spans="1:6" s="6" customFormat="1" ht="36.6" thickBot="1" x14ac:dyDescent="0.3">
      <c r="A817" s="285"/>
      <c r="B817" s="285"/>
      <c r="C817" s="7" t="s">
        <v>102</v>
      </c>
      <c r="D817" s="8" t="s">
        <v>92</v>
      </c>
      <c r="E817" s="9" t="s">
        <v>103</v>
      </c>
      <c r="F817" s="8" t="s">
        <v>92</v>
      </c>
    </row>
    <row r="818" spans="1:6" s="6" customFormat="1" ht="24.6" thickBot="1" x14ac:dyDescent="0.3">
      <c r="A818" s="285"/>
      <c r="B818" s="285"/>
      <c r="C818" s="7" t="s">
        <v>104</v>
      </c>
      <c r="D818" s="8" t="s">
        <v>92</v>
      </c>
      <c r="E818" s="9" t="s">
        <v>105</v>
      </c>
      <c r="F818" s="8" t="s">
        <v>92</v>
      </c>
    </row>
    <row r="819" spans="1:6" s="6" customFormat="1" ht="24.6" thickBot="1" x14ac:dyDescent="0.3">
      <c r="A819" s="285"/>
      <c r="B819" s="285"/>
      <c r="C819" s="195" t="s">
        <v>106</v>
      </c>
      <c r="D819" s="8" t="s">
        <v>92</v>
      </c>
      <c r="E819" s="9" t="s">
        <v>107</v>
      </c>
      <c r="F819" s="8" t="s">
        <v>92</v>
      </c>
    </row>
    <row r="820" spans="1:6" s="6" customFormat="1" ht="24.6" thickBot="1" x14ac:dyDescent="0.3">
      <c r="A820" s="285"/>
      <c r="B820" s="285"/>
      <c r="C820" s="291" t="s">
        <v>108</v>
      </c>
      <c r="D820" s="293"/>
      <c r="E820" s="9" t="s">
        <v>856</v>
      </c>
      <c r="F820" s="8" t="s">
        <v>92</v>
      </c>
    </row>
    <row r="821" spans="1:6" s="6" customFormat="1" ht="24.6" thickBot="1" x14ac:dyDescent="0.3">
      <c r="A821" s="285"/>
      <c r="B821" s="285"/>
      <c r="C821" s="292"/>
      <c r="D821" s="294"/>
      <c r="E821" s="9" t="s">
        <v>110</v>
      </c>
      <c r="F821" s="8" t="s">
        <v>92</v>
      </c>
    </row>
    <row r="822" spans="1:6" s="6" customFormat="1" ht="36.6" thickBot="1" x14ac:dyDescent="0.3">
      <c r="A822" s="285" t="str">
        <f>'Zakładka nr 2a - budynki'!A160</f>
        <v>92.</v>
      </c>
      <c r="B822" s="285" t="str">
        <f>'Zakładka nr 2a - budynki'!B160</f>
        <v>budynek gospodarczy współwłasność</v>
      </c>
      <c r="C822" s="7" t="s">
        <v>97</v>
      </c>
      <c r="D822" s="8" t="s">
        <v>92</v>
      </c>
      <c r="E822" s="9" t="s">
        <v>112</v>
      </c>
      <c r="F822" s="8" t="s">
        <v>92</v>
      </c>
    </row>
    <row r="823" spans="1:6" s="6" customFormat="1" ht="36.6" thickBot="1" x14ac:dyDescent="0.3">
      <c r="A823" s="285"/>
      <c r="B823" s="285"/>
      <c r="C823" s="7" t="s">
        <v>835</v>
      </c>
      <c r="D823" s="8" t="s">
        <v>92</v>
      </c>
      <c r="E823" s="9" t="s">
        <v>98</v>
      </c>
      <c r="F823" s="8" t="s">
        <v>92</v>
      </c>
    </row>
    <row r="824" spans="1:6" s="6" customFormat="1" ht="36.6" thickBot="1" x14ac:dyDescent="0.3">
      <c r="A824" s="285"/>
      <c r="B824" s="285"/>
      <c r="C824" s="7" t="s">
        <v>853</v>
      </c>
      <c r="D824" s="8" t="s">
        <v>92</v>
      </c>
      <c r="E824" s="9" t="s">
        <v>854</v>
      </c>
      <c r="F824" s="8" t="s">
        <v>92</v>
      </c>
    </row>
    <row r="825" spans="1:6" s="6" customFormat="1" ht="36.6" thickBot="1" x14ac:dyDescent="0.3">
      <c r="A825" s="285"/>
      <c r="B825" s="285"/>
      <c r="C825" s="7" t="s">
        <v>100</v>
      </c>
      <c r="D825" s="8" t="s">
        <v>92</v>
      </c>
      <c r="E825" s="9" t="s">
        <v>101</v>
      </c>
      <c r="F825" s="8" t="s">
        <v>92</v>
      </c>
    </row>
    <row r="826" spans="1:6" s="6" customFormat="1" ht="36.6" thickBot="1" x14ac:dyDescent="0.3">
      <c r="A826" s="285"/>
      <c r="B826" s="285"/>
      <c r="C826" s="7" t="s">
        <v>102</v>
      </c>
      <c r="D826" s="8" t="s">
        <v>92</v>
      </c>
      <c r="E826" s="9" t="s">
        <v>103</v>
      </c>
      <c r="F826" s="8" t="s">
        <v>92</v>
      </c>
    </row>
    <row r="827" spans="1:6" s="6" customFormat="1" ht="24.6" thickBot="1" x14ac:dyDescent="0.3">
      <c r="A827" s="285"/>
      <c r="B827" s="285"/>
      <c r="C827" s="7" t="s">
        <v>104</v>
      </c>
      <c r="D827" s="8" t="s">
        <v>92</v>
      </c>
      <c r="E827" s="9" t="s">
        <v>105</v>
      </c>
      <c r="F827" s="8" t="s">
        <v>92</v>
      </c>
    </row>
    <row r="828" spans="1:6" s="6" customFormat="1" ht="24.6" thickBot="1" x14ac:dyDescent="0.3">
      <c r="A828" s="285"/>
      <c r="B828" s="285"/>
      <c r="C828" s="195" t="s">
        <v>106</v>
      </c>
      <c r="D828" s="8" t="s">
        <v>92</v>
      </c>
      <c r="E828" s="9" t="s">
        <v>107</v>
      </c>
      <c r="F828" s="8" t="s">
        <v>92</v>
      </c>
    </row>
    <row r="829" spans="1:6" s="6" customFormat="1" ht="24.6" thickBot="1" x14ac:dyDescent="0.3">
      <c r="A829" s="285"/>
      <c r="B829" s="285"/>
      <c r="C829" s="291" t="s">
        <v>108</v>
      </c>
      <c r="D829" s="293"/>
      <c r="E829" s="9" t="s">
        <v>856</v>
      </c>
      <c r="F829" s="8" t="s">
        <v>92</v>
      </c>
    </row>
    <row r="830" spans="1:6" s="6" customFormat="1" ht="24.6" thickBot="1" x14ac:dyDescent="0.3">
      <c r="A830" s="285"/>
      <c r="B830" s="285"/>
      <c r="C830" s="292"/>
      <c r="D830" s="294"/>
      <c r="E830" s="9" t="s">
        <v>110</v>
      </c>
      <c r="F830" s="8" t="s">
        <v>92</v>
      </c>
    </row>
    <row r="831" spans="1:6" s="6" customFormat="1" ht="36.6" thickBot="1" x14ac:dyDescent="0.3">
      <c r="A831" s="285" t="str">
        <f>'Zakładka nr 2a - budynki'!A162</f>
        <v>93.</v>
      </c>
      <c r="B831" s="285" t="str">
        <f>'Zakładka nr 2a - budynki'!B162</f>
        <v>budynek gospodarczy współwłasność</v>
      </c>
      <c r="C831" s="7" t="s">
        <v>97</v>
      </c>
      <c r="D831" s="8" t="s">
        <v>92</v>
      </c>
      <c r="E831" s="9" t="s">
        <v>112</v>
      </c>
      <c r="F831" s="8" t="s">
        <v>92</v>
      </c>
    </row>
    <row r="832" spans="1:6" s="6" customFormat="1" ht="36.6" thickBot="1" x14ac:dyDescent="0.3">
      <c r="A832" s="285"/>
      <c r="B832" s="285"/>
      <c r="C832" s="7" t="s">
        <v>835</v>
      </c>
      <c r="D832" s="8" t="s">
        <v>92</v>
      </c>
      <c r="E832" s="9" t="s">
        <v>98</v>
      </c>
      <c r="F832" s="8" t="s">
        <v>92</v>
      </c>
    </row>
    <row r="833" spans="1:6" s="6" customFormat="1" ht="36.6" thickBot="1" x14ac:dyDescent="0.3">
      <c r="A833" s="285"/>
      <c r="B833" s="285"/>
      <c r="C833" s="7" t="s">
        <v>853</v>
      </c>
      <c r="D833" s="8" t="s">
        <v>92</v>
      </c>
      <c r="E833" s="9" t="s">
        <v>854</v>
      </c>
      <c r="F833" s="8" t="s">
        <v>92</v>
      </c>
    </row>
    <row r="834" spans="1:6" s="6" customFormat="1" ht="36.6" thickBot="1" x14ac:dyDescent="0.3">
      <c r="A834" s="285"/>
      <c r="B834" s="285"/>
      <c r="C834" s="7" t="s">
        <v>100</v>
      </c>
      <c r="D834" s="8" t="s">
        <v>92</v>
      </c>
      <c r="E834" s="9" t="s">
        <v>101</v>
      </c>
      <c r="F834" s="8" t="s">
        <v>92</v>
      </c>
    </row>
    <row r="835" spans="1:6" s="6" customFormat="1" ht="36.6" thickBot="1" x14ac:dyDescent="0.3">
      <c r="A835" s="285"/>
      <c r="B835" s="285"/>
      <c r="C835" s="7" t="s">
        <v>102</v>
      </c>
      <c r="D835" s="8" t="s">
        <v>92</v>
      </c>
      <c r="E835" s="9" t="s">
        <v>103</v>
      </c>
      <c r="F835" s="8" t="s">
        <v>92</v>
      </c>
    </row>
    <row r="836" spans="1:6" s="6" customFormat="1" ht="24.6" thickBot="1" x14ac:dyDescent="0.3">
      <c r="A836" s="285"/>
      <c r="B836" s="285"/>
      <c r="C836" s="7" t="s">
        <v>104</v>
      </c>
      <c r="D836" s="8" t="s">
        <v>92</v>
      </c>
      <c r="E836" s="9" t="s">
        <v>105</v>
      </c>
      <c r="F836" s="8" t="s">
        <v>92</v>
      </c>
    </row>
    <row r="837" spans="1:6" s="6" customFormat="1" ht="24.6" thickBot="1" x14ac:dyDescent="0.3">
      <c r="A837" s="285"/>
      <c r="B837" s="285"/>
      <c r="C837" s="195" t="s">
        <v>106</v>
      </c>
      <c r="D837" s="8" t="s">
        <v>92</v>
      </c>
      <c r="E837" s="9" t="s">
        <v>107</v>
      </c>
      <c r="F837" s="8" t="s">
        <v>92</v>
      </c>
    </row>
    <row r="838" spans="1:6" s="6" customFormat="1" ht="24.75" customHeight="1" thickBot="1" x14ac:dyDescent="0.3">
      <c r="A838" s="285"/>
      <c r="B838" s="285"/>
      <c r="C838" s="291" t="s">
        <v>108</v>
      </c>
      <c r="D838" s="293"/>
      <c r="E838" s="9" t="s">
        <v>856</v>
      </c>
      <c r="F838" s="8" t="s">
        <v>92</v>
      </c>
    </row>
    <row r="839" spans="1:6" s="6" customFormat="1" ht="24.6" thickBot="1" x14ac:dyDescent="0.3">
      <c r="A839" s="285"/>
      <c r="B839" s="285"/>
      <c r="C839" s="292"/>
      <c r="D839" s="294"/>
      <c r="E839" s="9" t="s">
        <v>110</v>
      </c>
      <c r="F839" s="8" t="s">
        <v>92</v>
      </c>
    </row>
    <row r="840" spans="1:6" s="6" customFormat="1" ht="36.6" thickBot="1" x14ac:dyDescent="0.3">
      <c r="A840" s="285" t="str">
        <f>'Zakładka nr 2a - budynki'!A164</f>
        <v>94.</v>
      </c>
      <c r="B840" s="285" t="str">
        <f>'Zakładka nr 2a - budynki'!B164</f>
        <v>budynek gospodarczy współwłasność</v>
      </c>
      <c r="C840" s="7" t="s">
        <v>97</v>
      </c>
      <c r="D840" s="8" t="s">
        <v>92</v>
      </c>
      <c r="E840" s="9" t="s">
        <v>112</v>
      </c>
      <c r="F840" s="8" t="s">
        <v>92</v>
      </c>
    </row>
    <row r="841" spans="1:6" s="6" customFormat="1" ht="36.6" thickBot="1" x14ac:dyDescent="0.3">
      <c r="A841" s="285"/>
      <c r="B841" s="285"/>
      <c r="C841" s="7" t="s">
        <v>835</v>
      </c>
      <c r="D841" s="8" t="s">
        <v>92</v>
      </c>
      <c r="E841" s="9" t="s">
        <v>98</v>
      </c>
      <c r="F841" s="8" t="s">
        <v>92</v>
      </c>
    </row>
    <row r="842" spans="1:6" s="6" customFormat="1" ht="36.6" thickBot="1" x14ac:dyDescent="0.3">
      <c r="A842" s="285"/>
      <c r="B842" s="285"/>
      <c r="C842" s="7" t="s">
        <v>853</v>
      </c>
      <c r="D842" s="8" t="s">
        <v>92</v>
      </c>
      <c r="E842" s="9" t="s">
        <v>854</v>
      </c>
      <c r="F842" s="8" t="s">
        <v>92</v>
      </c>
    </row>
    <row r="843" spans="1:6" s="6" customFormat="1" ht="36.6" thickBot="1" x14ac:dyDescent="0.3">
      <c r="A843" s="285"/>
      <c r="B843" s="285"/>
      <c r="C843" s="7" t="s">
        <v>100</v>
      </c>
      <c r="D843" s="8" t="s">
        <v>92</v>
      </c>
      <c r="E843" s="9" t="s">
        <v>101</v>
      </c>
      <c r="F843" s="8" t="s">
        <v>92</v>
      </c>
    </row>
    <row r="844" spans="1:6" s="6" customFormat="1" ht="36.6" thickBot="1" x14ac:dyDescent="0.3">
      <c r="A844" s="285"/>
      <c r="B844" s="285"/>
      <c r="C844" s="7" t="s">
        <v>102</v>
      </c>
      <c r="D844" s="8" t="s">
        <v>92</v>
      </c>
      <c r="E844" s="9" t="s">
        <v>103</v>
      </c>
      <c r="F844" s="8" t="s">
        <v>92</v>
      </c>
    </row>
    <row r="845" spans="1:6" s="6" customFormat="1" ht="24.6" thickBot="1" x14ac:dyDescent="0.3">
      <c r="A845" s="285"/>
      <c r="B845" s="285"/>
      <c r="C845" s="7" t="s">
        <v>104</v>
      </c>
      <c r="D845" s="8" t="s">
        <v>92</v>
      </c>
      <c r="E845" s="9" t="s">
        <v>105</v>
      </c>
      <c r="F845" s="8" t="s">
        <v>92</v>
      </c>
    </row>
    <row r="846" spans="1:6" s="6" customFormat="1" ht="24.6" thickBot="1" x14ac:dyDescent="0.3">
      <c r="A846" s="285"/>
      <c r="B846" s="285"/>
      <c r="C846" s="195" t="s">
        <v>106</v>
      </c>
      <c r="D846" s="8" t="s">
        <v>92</v>
      </c>
      <c r="E846" s="9" t="s">
        <v>107</v>
      </c>
      <c r="F846" s="8" t="s">
        <v>92</v>
      </c>
    </row>
    <row r="847" spans="1:6" s="6" customFormat="1" ht="24.6" thickBot="1" x14ac:dyDescent="0.3">
      <c r="A847" s="285"/>
      <c r="B847" s="285"/>
      <c r="C847" s="291" t="s">
        <v>108</v>
      </c>
      <c r="D847" s="293"/>
      <c r="E847" s="9" t="s">
        <v>856</v>
      </c>
      <c r="F847" s="8" t="s">
        <v>92</v>
      </c>
    </row>
    <row r="848" spans="1:6" s="6" customFormat="1" ht="24.6" thickBot="1" x14ac:dyDescent="0.3">
      <c r="A848" s="285"/>
      <c r="B848" s="285"/>
      <c r="C848" s="292"/>
      <c r="D848" s="294"/>
      <c r="E848" s="9" t="s">
        <v>110</v>
      </c>
      <c r="F848" s="8" t="s">
        <v>92</v>
      </c>
    </row>
    <row r="849" spans="1:6" s="6" customFormat="1" ht="36.6" thickBot="1" x14ac:dyDescent="0.3">
      <c r="A849" s="285" t="str">
        <f>'Zakładka nr 2a - budynki'!A166</f>
        <v>95.</v>
      </c>
      <c r="B849" s="285" t="str">
        <f>'Zakładka nr 2a - budynki'!B166</f>
        <v>budynek gospodarczy współwłasność</v>
      </c>
      <c r="C849" s="7" t="s">
        <v>97</v>
      </c>
      <c r="D849" s="8" t="s">
        <v>92</v>
      </c>
      <c r="E849" s="9" t="s">
        <v>112</v>
      </c>
      <c r="F849" s="8" t="s">
        <v>92</v>
      </c>
    </row>
    <row r="850" spans="1:6" s="6" customFormat="1" ht="36.6" thickBot="1" x14ac:dyDescent="0.3">
      <c r="A850" s="285"/>
      <c r="B850" s="285"/>
      <c r="C850" s="7" t="s">
        <v>835</v>
      </c>
      <c r="D850" s="8" t="s">
        <v>92</v>
      </c>
      <c r="E850" s="9" t="s">
        <v>98</v>
      </c>
      <c r="F850" s="8" t="s">
        <v>92</v>
      </c>
    </row>
    <row r="851" spans="1:6" s="6" customFormat="1" ht="36.6" thickBot="1" x14ac:dyDescent="0.3">
      <c r="A851" s="285"/>
      <c r="B851" s="285"/>
      <c r="C851" s="7" t="s">
        <v>853</v>
      </c>
      <c r="D851" s="8" t="s">
        <v>92</v>
      </c>
      <c r="E851" s="9" t="s">
        <v>854</v>
      </c>
      <c r="F851" s="8" t="s">
        <v>92</v>
      </c>
    </row>
    <row r="852" spans="1:6" s="6" customFormat="1" ht="36.6" thickBot="1" x14ac:dyDescent="0.3">
      <c r="A852" s="285"/>
      <c r="B852" s="285"/>
      <c r="C852" s="7" t="s">
        <v>100</v>
      </c>
      <c r="D852" s="8" t="s">
        <v>92</v>
      </c>
      <c r="E852" s="9" t="s">
        <v>101</v>
      </c>
      <c r="F852" s="8" t="s">
        <v>92</v>
      </c>
    </row>
    <row r="853" spans="1:6" s="6" customFormat="1" ht="36.6" thickBot="1" x14ac:dyDescent="0.3">
      <c r="A853" s="285"/>
      <c r="B853" s="285"/>
      <c r="C853" s="7" t="s">
        <v>102</v>
      </c>
      <c r="D853" s="8" t="s">
        <v>92</v>
      </c>
      <c r="E853" s="9" t="s">
        <v>103</v>
      </c>
      <c r="F853" s="8" t="s">
        <v>92</v>
      </c>
    </row>
    <row r="854" spans="1:6" s="6" customFormat="1" ht="24.6" thickBot="1" x14ac:dyDescent="0.3">
      <c r="A854" s="285"/>
      <c r="B854" s="285"/>
      <c r="C854" s="7" t="s">
        <v>104</v>
      </c>
      <c r="D854" s="8" t="s">
        <v>92</v>
      </c>
      <c r="E854" s="9" t="s">
        <v>105</v>
      </c>
      <c r="F854" s="8" t="s">
        <v>92</v>
      </c>
    </row>
    <row r="855" spans="1:6" s="6" customFormat="1" ht="24.6" thickBot="1" x14ac:dyDescent="0.3">
      <c r="A855" s="285"/>
      <c r="B855" s="285"/>
      <c r="C855" s="195" t="s">
        <v>106</v>
      </c>
      <c r="D855" s="8" t="s">
        <v>92</v>
      </c>
      <c r="E855" s="9" t="s">
        <v>107</v>
      </c>
      <c r="F855" s="8" t="s">
        <v>92</v>
      </c>
    </row>
    <row r="856" spans="1:6" s="6" customFormat="1" ht="24.6" thickBot="1" x14ac:dyDescent="0.3">
      <c r="A856" s="285"/>
      <c r="B856" s="285"/>
      <c r="C856" s="291" t="s">
        <v>108</v>
      </c>
      <c r="D856" s="293"/>
      <c r="E856" s="9" t="s">
        <v>856</v>
      </c>
      <c r="F856" s="8" t="s">
        <v>92</v>
      </c>
    </row>
    <row r="857" spans="1:6" s="6" customFormat="1" ht="24.6" thickBot="1" x14ac:dyDescent="0.3">
      <c r="A857" s="285"/>
      <c r="B857" s="285"/>
      <c r="C857" s="292"/>
      <c r="D857" s="294"/>
      <c r="E857" s="9" t="s">
        <v>110</v>
      </c>
      <c r="F857" s="8" t="s">
        <v>92</v>
      </c>
    </row>
    <row r="858" spans="1:6" s="6" customFormat="1" ht="36.75" customHeight="1" thickBot="1" x14ac:dyDescent="0.3">
      <c r="A858" s="285" t="str">
        <f>'Zakładka nr 2a - budynki'!A168</f>
        <v>96.</v>
      </c>
      <c r="B858" s="285" t="str">
        <f>'Zakładka nr 2a - budynki'!B168</f>
        <v>budynek gospodarczy współwłasność</v>
      </c>
      <c r="C858" s="7" t="s">
        <v>97</v>
      </c>
      <c r="D858" s="8" t="s">
        <v>92</v>
      </c>
      <c r="E858" s="9" t="s">
        <v>112</v>
      </c>
      <c r="F858" s="8" t="s">
        <v>92</v>
      </c>
    </row>
    <row r="859" spans="1:6" s="6" customFormat="1" ht="36.6" thickBot="1" x14ac:dyDescent="0.3">
      <c r="A859" s="285"/>
      <c r="B859" s="285"/>
      <c r="C859" s="7" t="s">
        <v>835</v>
      </c>
      <c r="D859" s="8" t="s">
        <v>92</v>
      </c>
      <c r="E859" s="9" t="s">
        <v>98</v>
      </c>
      <c r="F859" s="8" t="s">
        <v>92</v>
      </c>
    </row>
    <row r="860" spans="1:6" s="6" customFormat="1" ht="36.6" thickBot="1" x14ac:dyDescent="0.3">
      <c r="A860" s="285"/>
      <c r="B860" s="285"/>
      <c r="C860" s="7" t="s">
        <v>853</v>
      </c>
      <c r="D860" s="8" t="s">
        <v>92</v>
      </c>
      <c r="E860" s="9" t="s">
        <v>854</v>
      </c>
      <c r="F860" s="8" t="s">
        <v>92</v>
      </c>
    </row>
    <row r="861" spans="1:6" s="6" customFormat="1" ht="36.6" thickBot="1" x14ac:dyDescent="0.3">
      <c r="A861" s="285"/>
      <c r="B861" s="285"/>
      <c r="C861" s="7" t="s">
        <v>100</v>
      </c>
      <c r="D861" s="8" t="s">
        <v>92</v>
      </c>
      <c r="E861" s="9" t="s">
        <v>101</v>
      </c>
      <c r="F861" s="8" t="s">
        <v>92</v>
      </c>
    </row>
    <row r="862" spans="1:6" s="6" customFormat="1" ht="36.6" thickBot="1" x14ac:dyDescent="0.3">
      <c r="A862" s="285"/>
      <c r="B862" s="285"/>
      <c r="C862" s="7" t="s">
        <v>102</v>
      </c>
      <c r="D862" s="8" t="s">
        <v>92</v>
      </c>
      <c r="E862" s="9" t="s">
        <v>103</v>
      </c>
      <c r="F862" s="8" t="s">
        <v>92</v>
      </c>
    </row>
    <row r="863" spans="1:6" s="6" customFormat="1" ht="24.6" thickBot="1" x14ac:dyDescent="0.3">
      <c r="A863" s="285"/>
      <c r="B863" s="285"/>
      <c r="C863" s="7" t="s">
        <v>104</v>
      </c>
      <c r="D863" s="8" t="s">
        <v>92</v>
      </c>
      <c r="E863" s="9" t="s">
        <v>105</v>
      </c>
      <c r="F863" s="8" t="s">
        <v>92</v>
      </c>
    </row>
    <row r="864" spans="1:6" s="6" customFormat="1" ht="24.6" thickBot="1" x14ac:dyDescent="0.3">
      <c r="A864" s="285"/>
      <c r="B864" s="285"/>
      <c r="C864" s="195" t="s">
        <v>106</v>
      </c>
      <c r="D864" s="8" t="s">
        <v>92</v>
      </c>
      <c r="E864" s="9" t="s">
        <v>107</v>
      </c>
      <c r="F864" s="8" t="s">
        <v>92</v>
      </c>
    </row>
    <row r="865" spans="1:6" s="6" customFormat="1" ht="24.6" thickBot="1" x14ac:dyDescent="0.3">
      <c r="A865" s="285"/>
      <c r="B865" s="285"/>
      <c r="C865" s="291" t="s">
        <v>108</v>
      </c>
      <c r="D865" s="293"/>
      <c r="E865" s="9" t="s">
        <v>856</v>
      </c>
      <c r="F865" s="8" t="s">
        <v>92</v>
      </c>
    </row>
    <row r="866" spans="1:6" s="6" customFormat="1" ht="24.6" thickBot="1" x14ac:dyDescent="0.3">
      <c r="A866" s="285"/>
      <c r="B866" s="285"/>
      <c r="C866" s="292"/>
      <c r="D866" s="294"/>
      <c r="E866" s="9" t="s">
        <v>110</v>
      </c>
      <c r="F866" s="8" t="s">
        <v>92</v>
      </c>
    </row>
    <row r="867" spans="1:6" s="6" customFormat="1" ht="36.6" thickBot="1" x14ac:dyDescent="0.3">
      <c r="A867" s="285" t="str">
        <f>'Zakładka nr 2a - budynki'!A170</f>
        <v>97.</v>
      </c>
      <c r="B867" s="285" t="str">
        <f>'Zakładka nr 2a - budynki'!B170</f>
        <v>budynek gospodarczy współwłasność</v>
      </c>
      <c r="C867" s="7" t="s">
        <v>97</v>
      </c>
      <c r="D867" s="8" t="s">
        <v>92</v>
      </c>
      <c r="E867" s="9" t="s">
        <v>112</v>
      </c>
      <c r="F867" s="8" t="s">
        <v>92</v>
      </c>
    </row>
    <row r="868" spans="1:6" s="6" customFormat="1" ht="36.6" thickBot="1" x14ac:dyDescent="0.3">
      <c r="A868" s="285"/>
      <c r="B868" s="285"/>
      <c r="C868" s="7" t="s">
        <v>835</v>
      </c>
      <c r="D868" s="8" t="s">
        <v>92</v>
      </c>
      <c r="E868" s="9" t="s">
        <v>98</v>
      </c>
      <c r="F868" s="8" t="s">
        <v>92</v>
      </c>
    </row>
    <row r="869" spans="1:6" s="6" customFormat="1" ht="36.6" thickBot="1" x14ac:dyDescent="0.3">
      <c r="A869" s="285"/>
      <c r="B869" s="285"/>
      <c r="C869" s="7" t="s">
        <v>853</v>
      </c>
      <c r="D869" s="8" t="s">
        <v>92</v>
      </c>
      <c r="E869" s="9" t="s">
        <v>854</v>
      </c>
      <c r="F869" s="8" t="s">
        <v>92</v>
      </c>
    </row>
    <row r="870" spans="1:6" s="6" customFormat="1" ht="36.6" thickBot="1" x14ac:dyDescent="0.3">
      <c r="A870" s="285"/>
      <c r="B870" s="285"/>
      <c r="C870" s="7" t="s">
        <v>100</v>
      </c>
      <c r="D870" s="8" t="s">
        <v>92</v>
      </c>
      <c r="E870" s="9" t="s">
        <v>101</v>
      </c>
      <c r="F870" s="8" t="s">
        <v>92</v>
      </c>
    </row>
    <row r="871" spans="1:6" s="6" customFormat="1" ht="36.6" thickBot="1" x14ac:dyDescent="0.3">
      <c r="A871" s="285"/>
      <c r="B871" s="285"/>
      <c r="C871" s="7" t="s">
        <v>102</v>
      </c>
      <c r="D871" s="8" t="s">
        <v>92</v>
      </c>
      <c r="E871" s="9" t="s">
        <v>103</v>
      </c>
      <c r="F871" s="8" t="s">
        <v>92</v>
      </c>
    </row>
    <row r="872" spans="1:6" s="6" customFormat="1" ht="24.6" thickBot="1" x14ac:dyDescent="0.3">
      <c r="A872" s="285"/>
      <c r="B872" s="285"/>
      <c r="C872" s="7" t="s">
        <v>104</v>
      </c>
      <c r="D872" s="8" t="s">
        <v>92</v>
      </c>
      <c r="E872" s="9" t="s">
        <v>105</v>
      </c>
      <c r="F872" s="8" t="s">
        <v>92</v>
      </c>
    </row>
    <row r="873" spans="1:6" s="6" customFormat="1" ht="24.6" thickBot="1" x14ac:dyDescent="0.3">
      <c r="A873" s="285"/>
      <c r="B873" s="285"/>
      <c r="C873" s="195" t="s">
        <v>106</v>
      </c>
      <c r="D873" s="8" t="s">
        <v>92</v>
      </c>
      <c r="E873" s="9" t="s">
        <v>107</v>
      </c>
      <c r="F873" s="8" t="s">
        <v>92</v>
      </c>
    </row>
    <row r="874" spans="1:6" s="6" customFormat="1" ht="24.6" thickBot="1" x14ac:dyDescent="0.3">
      <c r="A874" s="285"/>
      <c r="B874" s="285"/>
      <c r="C874" s="291" t="s">
        <v>108</v>
      </c>
      <c r="D874" s="293"/>
      <c r="E874" s="9" t="s">
        <v>856</v>
      </c>
      <c r="F874" s="8" t="s">
        <v>92</v>
      </c>
    </row>
    <row r="875" spans="1:6" s="6" customFormat="1" ht="24.6" thickBot="1" x14ac:dyDescent="0.3">
      <c r="A875" s="285"/>
      <c r="B875" s="285"/>
      <c r="C875" s="292"/>
      <c r="D875" s="294"/>
      <c r="E875" s="9" t="s">
        <v>110</v>
      </c>
      <c r="F875" s="8" t="s">
        <v>92</v>
      </c>
    </row>
    <row r="876" spans="1:6" s="6" customFormat="1" ht="36.6" thickBot="1" x14ac:dyDescent="0.3">
      <c r="A876" s="285" t="str">
        <f>'Zakładka nr 2a - budynki'!A172</f>
        <v>98.</v>
      </c>
      <c r="B876" s="285" t="str">
        <f>'Zakładka nr 2a - budynki'!B172</f>
        <v>budynek gospodarczy</v>
      </c>
      <c r="C876" s="7" t="s">
        <v>97</v>
      </c>
      <c r="D876" s="8" t="s">
        <v>92</v>
      </c>
      <c r="E876" s="9" t="s">
        <v>112</v>
      </c>
      <c r="F876" s="8" t="s">
        <v>92</v>
      </c>
    </row>
    <row r="877" spans="1:6" s="6" customFormat="1" ht="36.6" thickBot="1" x14ac:dyDescent="0.3">
      <c r="A877" s="285"/>
      <c r="B877" s="285"/>
      <c r="C877" s="7" t="s">
        <v>835</v>
      </c>
      <c r="D877" s="8" t="s">
        <v>92</v>
      </c>
      <c r="E877" s="9" t="s">
        <v>98</v>
      </c>
      <c r="F877" s="8" t="s">
        <v>92</v>
      </c>
    </row>
    <row r="878" spans="1:6" s="6" customFormat="1" ht="36.6" thickBot="1" x14ac:dyDescent="0.3">
      <c r="A878" s="285"/>
      <c r="B878" s="285"/>
      <c r="C878" s="7" t="s">
        <v>853</v>
      </c>
      <c r="D878" s="8" t="s">
        <v>92</v>
      </c>
      <c r="E878" s="9" t="s">
        <v>854</v>
      </c>
      <c r="F878" s="8" t="s">
        <v>92</v>
      </c>
    </row>
    <row r="879" spans="1:6" s="6" customFormat="1" ht="36.6" thickBot="1" x14ac:dyDescent="0.3">
      <c r="A879" s="285"/>
      <c r="B879" s="285"/>
      <c r="C879" s="7" t="s">
        <v>100</v>
      </c>
      <c r="D879" s="8" t="s">
        <v>92</v>
      </c>
      <c r="E879" s="9" t="s">
        <v>101</v>
      </c>
      <c r="F879" s="8" t="s">
        <v>92</v>
      </c>
    </row>
    <row r="880" spans="1:6" s="6" customFormat="1" ht="36.6" thickBot="1" x14ac:dyDescent="0.3">
      <c r="A880" s="285"/>
      <c r="B880" s="285"/>
      <c r="C880" s="7" t="s">
        <v>102</v>
      </c>
      <c r="D880" s="8" t="s">
        <v>92</v>
      </c>
      <c r="E880" s="9" t="s">
        <v>103</v>
      </c>
      <c r="F880" s="8" t="s">
        <v>92</v>
      </c>
    </row>
    <row r="881" spans="1:6" s="6" customFormat="1" ht="24.6" thickBot="1" x14ac:dyDescent="0.3">
      <c r="A881" s="285"/>
      <c r="B881" s="285"/>
      <c r="C881" s="7" t="s">
        <v>104</v>
      </c>
      <c r="D881" s="8" t="s">
        <v>92</v>
      </c>
      <c r="E881" s="9" t="s">
        <v>105</v>
      </c>
      <c r="F881" s="8" t="s">
        <v>92</v>
      </c>
    </row>
    <row r="882" spans="1:6" s="6" customFormat="1" ht="24.6" thickBot="1" x14ac:dyDescent="0.3">
      <c r="A882" s="285"/>
      <c r="B882" s="285"/>
      <c r="C882" s="195" t="s">
        <v>106</v>
      </c>
      <c r="D882" s="8" t="s">
        <v>92</v>
      </c>
      <c r="E882" s="9" t="s">
        <v>107</v>
      </c>
      <c r="F882" s="8" t="s">
        <v>92</v>
      </c>
    </row>
    <row r="883" spans="1:6" s="6" customFormat="1" ht="24.6" thickBot="1" x14ac:dyDescent="0.3">
      <c r="A883" s="285"/>
      <c r="B883" s="285"/>
      <c r="C883" s="291" t="s">
        <v>108</v>
      </c>
      <c r="D883" s="293"/>
      <c r="E883" s="9" t="s">
        <v>855</v>
      </c>
      <c r="F883" s="8" t="s">
        <v>92</v>
      </c>
    </row>
    <row r="884" spans="1:6" s="6" customFormat="1" ht="24.6" thickBot="1" x14ac:dyDescent="0.3">
      <c r="A884" s="285"/>
      <c r="B884" s="285"/>
      <c r="C884" s="292"/>
      <c r="D884" s="294"/>
      <c r="E884" s="9" t="s">
        <v>110</v>
      </c>
      <c r="F884" s="8" t="s">
        <v>92</v>
      </c>
    </row>
    <row r="885" spans="1:6" s="6" customFormat="1" ht="36.6" thickBot="1" x14ac:dyDescent="0.3">
      <c r="A885" s="285" t="str">
        <f>'Zakładka nr 2a - budynki'!A174</f>
        <v>99.</v>
      </c>
      <c r="B885" s="285" t="str">
        <f>'Zakładka nr 2a - budynki'!B174</f>
        <v>budynek gospodarczy</v>
      </c>
      <c r="C885" s="7" t="s">
        <v>97</v>
      </c>
      <c r="D885" s="8" t="s">
        <v>92</v>
      </c>
      <c r="E885" s="9" t="s">
        <v>112</v>
      </c>
      <c r="F885" s="8" t="s">
        <v>92</v>
      </c>
    </row>
    <row r="886" spans="1:6" s="6" customFormat="1" ht="36.6" thickBot="1" x14ac:dyDescent="0.3">
      <c r="A886" s="285"/>
      <c r="B886" s="285"/>
      <c r="C886" s="7" t="s">
        <v>835</v>
      </c>
      <c r="D886" s="8" t="s">
        <v>92</v>
      </c>
      <c r="E886" s="9" t="s">
        <v>98</v>
      </c>
      <c r="F886" s="8" t="s">
        <v>92</v>
      </c>
    </row>
    <row r="887" spans="1:6" s="6" customFormat="1" ht="36.6" thickBot="1" x14ac:dyDescent="0.3">
      <c r="A887" s="285"/>
      <c r="B887" s="285"/>
      <c r="C887" s="7" t="s">
        <v>853</v>
      </c>
      <c r="D887" s="8" t="s">
        <v>92</v>
      </c>
      <c r="E887" s="9" t="s">
        <v>854</v>
      </c>
      <c r="F887" s="8" t="s">
        <v>92</v>
      </c>
    </row>
    <row r="888" spans="1:6" s="6" customFormat="1" ht="36.6" thickBot="1" x14ac:dyDescent="0.3">
      <c r="A888" s="285"/>
      <c r="B888" s="285"/>
      <c r="C888" s="7" t="s">
        <v>100</v>
      </c>
      <c r="D888" s="8" t="s">
        <v>92</v>
      </c>
      <c r="E888" s="9" t="s">
        <v>101</v>
      </c>
      <c r="F888" s="8" t="s">
        <v>92</v>
      </c>
    </row>
    <row r="889" spans="1:6" s="6" customFormat="1" ht="36.6" thickBot="1" x14ac:dyDescent="0.3">
      <c r="A889" s="285"/>
      <c r="B889" s="285"/>
      <c r="C889" s="7" t="s">
        <v>102</v>
      </c>
      <c r="D889" s="8" t="s">
        <v>92</v>
      </c>
      <c r="E889" s="9" t="s">
        <v>103</v>
      </c>
      <c r="F889" s="8" t="s">
        <v>92</v>
      </c>
    </row>
    <row r="890" spans="1:6" s="6" customFormat="1" ht="24.6" thickBot="1" x14ac:dyDescent="0.3">
      <c r="A890" s="285"/>
      <c r="B890" s="285"/>
      <c r="C890" s="7" t="s">
        <v>104</v>
      </c>
      <c r="D890" s="8" t="s">
        <v>92</v>
      </c>
      <c r="E890" s="9" t="s">
        <v>105</v>
      </c>
      <c r="F890" s="8" t="s">
        <v>92</v>
      </c>
    </row>
    <row r="891" spans="1:6" s="6" customFormat="1" ht="24.6" thickBot="1" x14ac:dyDescent="0.3">
      <c r="A891" s="285"/>
      <c r="B891" s="285"/>
      <c r="C891" s="195" t="s">
        <v>106</v>
      </c>
      <c r="D891" s="8" t="s">
        <v>92</v>
      </c>
      <c r="E891" s="9" t="s">
        <v>107</v>
      </c>
      <c r="F891" s="8" t="s">
        <v>92</v>
      </c>
    </row>
    <row r="892" spans="1:6" s="6" customFormat="1" ht="36.6" thickBot="1" x14ac:dyDescent="0.3">
      <c r="A892" s="285"/>
      <c r="B892" s="285"/>
      <c r="C892" s="291" t="s">
        <v>108</v>
      </c>
      <c r="D892" s="293"/>
      <c r="E892" s="9" t="s">
        <v>851</v>
      </c>
      <c r="F892" s="8" t="s">
        <v>92</v>
      </c>
    </row>
    <row r="893" spans="1:6" s="6" customFormat="1" ht="24.6" thickBot="1" x14ac:dyDescent="0.3">
      <c r="A893" s="285"/>
      <c r="B893" s="285"/>
      <c r="C893" s="292"/>
      <c r="D893" s="294"/>
      <c r="E893" s="9" t="s">
        <v>110</v>
      </c>
      <c r="F893" s="8" t="s">
        <v>92</v>
      </c>
    </row>
    <row r="894" spans="1:6" s="6" customFormat="1" ht="36.6" thickBot="1" x14ac:dyDescent="0.3">
      <c r="A894" s="285" t="str">
        <f>'Zakładka nr 2a - budynki'!A176</f>
        <v>100.</v>
      </c>
      <c r="B894" s="285" t="str">
        <f>'Zakładka nr 2a - budynki'!B176</f>
        <v>współwłasność BUDYNEK GOSPODARCZY</v>
      </c>
      <c r="C894" s="7" t="s">
        <v>97</v>
      </c>
      <c r="D894" s="8" t="s">
        <v>92</v>
      </c>
      <c r="E894" s="9" t="s">
        <v>112</v>
      </c>
      <c r="F894" s="8" t="s">
        <v>92</v>
      </c>
    </row>
    <row r="895" spans="1:6" s="6" customFormat="1" ht="36.6" thickBot="1" x14ac:dyDescent="0.3">
      <c r="A895" s="285"/>
      <c r="B895" s="285"/>
      <c r="C895" s="7" t="s">
        <v>835</v>
      </c>
      <c r="D895" s="8" t="s">
        <v>92</v>
      </c>
      <c r="E895" s="9" t="s">
        <v>98</v>
      </c>
      <c r="F895" s="8" t="s">
        <v>92</v>
      </c>
    </row>
    <row r="896" spans="1:6" s="6" customFormat="1" ht="36.6" thickBot="1" x14ac:dyDescent="0.3">
      <c r="A896" s="285"/>
      <c r="B896" s="285"/>
      <c r="C896" s="7" t="s">
        <v>853</v>
      </c>
      <c r="D896" s="8" t="s">
        <v>92</v>
      </c>
      <c r="E896" s="9" t="s">
        <v>854</v>
      </c>
      <c r="F896" s="8" t="s">
        <v>92</v>
      </c>
    </row>
    <row r="897" spans="1:6" s="6" customFormat="1" ht="36.6" thickBot="1" x14ac:dyDescent="0.3">
      <c r="A897" s="285"/>
      <c r="B897" s="285"/>
      <c r="C897" s="7" t="s">
        <v>100</v>
      </c>
      <c r="D897" s="8" t="s">
        <v>92</v>
      </c>
      <c r="E897" s="9" t="s">
        <v>101</v>
      </c>
      <c r="F897" s="8" t="s">
        <v>92</v>
      </c>
    </row>
    <row r="898" spans="1:6" s="6" customFormat="1" ht="36.6" thickBot="1" x14ac:dyDescent="0.3">
      <c r="A898" s="285"/>
      <c r="B898" s="285"/>
      <c r="C898" s="7" t="s">
        <v>102</v>
      </c>
      <c r="D898" s="8" t="s">
        <v>92</v>
      </c>
      <c r="E898" s="9" t="s">
        <v>103</v>
      </c>
      <c r="F898" s="8" t="s">
        <v>92</v>
      </c>
    </row>
    <row r="899" spans="1:6" s="6" customFormat="1" ht="24.6" thickBot="1" x14ac:dyDescent="0.3">
      <c r="A899" s="285"/>
      <c r="B899" s="285"/>
      <c r="C899" s="7" t="s">
        <v>104</v>
      </c>
      <c r="D899" s="8" t="s">
        <v>92</v>
      </c>
      <c r="E899" s="9" t="s">
        <v>105</v>
      </c>
      <c r="F899" s="8" t="s">
        <v>92</v>
      </c>
    </row>
    <row r="900" spans="1:6" s="6" customFormat="1" ht="24.6" thickBot="1" x14ac:dyDescent="0.3">
      <c r="A900" s="285"/>
      <c r="B900" s="285"/>
      <c r="C900" s="195" t="s">
        <v>106</v>
      </c>
      <c r="D900" s="8" t="s">
        <v>92</v>
      </c>
      <c r="E900" s="9" t="s">
        <v>107</v>
      </c>
      <c r="F900" s="8" t="s">
        <v>92</v>
      </c>
    </row>
    <row r="901" spans="1:6" s="6" customFormat="1" ht="24.6" thickBot="1" x14ac:dyDescent="0.3">
      <c r="A901" s="285"/>
      <c r="B901" s="285"/>
      <c r="C901" s="291" t="s">
        <v>108</v>
      </c>
      <c r="D901" s="293"/>
      <c r="E901" s="9" t="s">
        <v>856</v>
      </c>
      <c r="F901" s="8" t="s">
        <v>92</v>
      </c>
    </row>
    <row r="902" spans="1:6" s="6" customFormat="1" ht="24.6" thickBot="1" x14ac:dyDescent="0.3">
      <c r="A902" s="285"/>
      <c r="B902" s="285"/>
      <c r="C902" s="292"/>
      <c r="D902" s="294"/>
      <c r="E902" s="9" t="s">
        <v>110</v>
      </c>
      <c r="F902" s="8" t="s">
        <v>92</v>
      </c>
    </row>
    <row r="903" spans="1:6" s="6" customFormat="1" ht="36.6" thickBot="1" x14ac:dyDescent="0.3">
      <c r="A903" s="285" t="str">
        <f>'Zakładka nr 2a - budynki'!A178</f>
        <v>101.</v>
      </c>
      <c r="B903" s="285" t="str">
        <f>'Zakładka nr 2a - budynki'!B178</f>
        <v>budynek gospodarczy</v>
      </c>
      <c r="C903" s="7" t="s">
        <v>97</v>
      </c>
      <c r="D903" s="8" t="s">
        <v>92</v>
      </c>
      <c r="E903" s="9" t="s">
        <v>112</v>
      </c>
      <c r="F903" s="8" t="s">
        <v>92</v>
      </c>
    </row>
    <row r="904" spans="1:6" s="6" customFormat="1" ht="36.6" thickBot="1" x14ac:dyDescent="0.3">
      <c r="A904" s="285"/>
      <c r="B904" s="285"/>
      <c r="C904" s="7" t="s">
        <v>835</v>
      </c>
      <c r="D904" s="8" t="s">
        <v>92</v>
      </c>
      <c r="E904" s="9" t="s">
        <v>98</v>
      </c>
      <c r="F904" s="8" t="s">
        <v>92</v>
      </c>
    </row>
    <row r="905" spans="1:6" s="6" customFormat="1" ht="36.6" thickBot="1" x14ac:dyDescent="0.3">
      <c r="A905" s="285"/>
      <c r="B905" s="285"/>
      <c r="C905" s="7" t="s">
        <v>853</v>
      </c>
      <c r="D905" s="8" t="s">
        <v>92</v>
      </c>
      <c r="E905" s="9" t="s">
        <v>854</v>
      </c>
      <c r="F905" s="8" t="s">
        <v>92</v>
      </c>
    </row>
    <row r="906" spans="1:6" s="6" customFormat="1" ht="36.6" thickBot="1" x14ac:dyDescent="0.3">
      <c r="A906" s="285"/>
      <c r="B906" s="285"/>
      <c r="C906" s="7" t="s">
        <v>100</v>
      </c>
      <c r="D906" s="8" t="s">
        <v>92</v>
      </c>
      <c r="E906" s="9" t="s">
        <v>101</v>
      </c>
      <c r="F906" s="8" t="s">
        <v>92</v>
      </c>
    </row>
    <row r="907" spans="1:6" s="6" customFormat="1" ht="36.6" thickBot="1" x14ac:dyDescent="0.3">
      <c r="A907" s="285"/>
      <c r="B907" s="285"/>
      <c r="C907" s="7" t="s">
        <v>102</v>
      </c>
      <c r="D907" s="8" t="s">
        <v>92</v>
      </c>
      <c r="E907" s="9" t="s">
        <v>103</v>
      </c>
      <c r="F907" s="8" t="s">
        <v>92</v>
      </c>
    </row>
    <row r="908" spans="1:6" s="6" customFormat="1" ht="24.6" thickBot="1" x14ac:dyDescent="0.3">
      <c r="A908" s="285"/>
      <c r="B908" s="285"/>
      <c r="C908" s="7" t="s">
        <v>104</v>
      </c>
      <c r="D908" s="8" t="s">
        <v>92</v>
      </c>
      <c r="E908" s="9" t="s">
        <v>105</v>
      </c>
      <c r="F908" s="8" t="s">
        <v>92</v>
      </c>
    </row>
    <row r="909" spans="1:6" s="6" customFormat="1" ht="24.6" thickBot="1" x14ac:dyDescent="0.3">
      <c r="A909" s="285"/>
      <c r="B909" s="285"/>
      <c r="C909" s="195" t="s">
        <v>106</v>
      </c>
      <c r="D909" s="8" t="s">
        <v>92</v>
      </c>
      <c r="E909" s="9" t="s">
        <v>107</v>
      </c>
      <c r="F909" s="8" t="s">
        <v>92</v>
      </c>
    </row>
    <row r="910" spans="1:6" s="6" customFormat="1" ht="24.6" thickBot="1" x14ac:dyDescent="0.3">
      <c r="A910" s="285"/>
      <c r="B910" s="285"/>
      <c r="C910" s="291" t="s">
        <v>108</v>
      </c>
      <c r="D910" s="293"/>
      <c r="E910" s="9" t="s">
        <v>856</v>
      </c>
      <c r="F910" s="8" t="s">
        <v>92</v>
      </c>
    </row>
    <row r="911" spans="1:6" s="6" customFormat="1" ht="24.6" thickBot="1" x14ac:dyDescent="0.3">
      <c r="A911" s="285"/>
      <c r="B911" s="285"/>
      <c r="C911" s="292"/>
      <c r="D911" s="294"/>
      <c r="E911" s="9" t="s">
        <v>110</v>
      </c>
      <c r="F911" s="8" t="s">
        <v>92</v>
      </c>
    </row>
    <row r="912" spans="1:6" s="6" customFormat="1" ht="36.6" thickBot="1" x14ac:dyDescent="0.3">
      <c r="A912" s="285" t="str">
        <f>'Zakładka nr 2a - budynki'!A180</f>
        <v>102.</v>
      </c>
      <c r="B912" s="285" t="str">
        <f>'Zakładka nr 2a - budynki'!B180</f>
        <v>budynek gospodarczy</v>
      </c>
      <c r="C912" s="7" t="s">
        <v>97</v>
      </c>
      <c r="D912" s="8" t="s">
        <v>92</v>
      </c>
      <c r="E912" s="9" t="s">
        <v>112</v>
      </c>
      <c r="F912" s="8" t="s">
        <v>92</v>
      </c>
    </row>
    <row r="913" spans="1:6" s="6" customFormat="1" ht="36.6" thickBot="1" x14ac:dyDescent="0.3">
      <c r="A913" s="285"/>
      <c r="B913" s="285"/>
      <c r="C913" s="7" t="s">
        <v>835</v>
      </c>
      <c r="D913" s="8" t="s">
        <v>92</v>
      </c>
      <c r="E913" s="9" t="s">
        <v>98</v>
      </c>
      <c r="F913" s="8" t="s">
        <v>92</v>
      </c>
    </row>
    <row r="914" spans="1:6" s="6" customFormat="1" ht="36.6" thickBot="1" x14ac:dyDescent="0.3">
      <c r="A914" s="285"/>
      <c r="B914" s="285"/>
      <c r="C914" s="7" t="s">
        <v>853</v>
      </c>
      <c r="D914" s="8" t="s">
        <v>92</v>
      </c>
      <c r="E914" s="9" t="s">
        <v>854</v>
      </c>
      <c r="F914" s="8" t="s">
        <v>92</v>
      </c>
    </row>
    <row r="915" spans="1:6" s="6" customFormat="1" ht="36.6" thickBot="1" x14ac:dyDescent="0.3">
      <c r="A915" s="285"/>
      <c r="B915" s="285"/>
      <c r="C915" s="7" t="s">
        <v>100</v>
      </c>
      <c r="D915" s="8" t="s">
        <v>92</v>
      </c>
      <c r="E915" s="9" t="s">
        <v>101</v>
      </c>
      <c r="F915" s="8" t="s">
        <v>92</v>
      </c>
    </row>
    <row r="916" spans="1:6" s="6" customFormat="1" ht="36.6" thickBot="1" x14ac:dyDescent="0.3">
      <c r="A916" s="285"/>
      <c r="B916" s="285"/>
      <c r="C916" s="7" t="s">
        <v>102</v>
      </c>
      <c r="D916" s="8" t="s">
        <v>92</v>
      </c>
      <c r="E916" s="9" t="s">
        <v>103</v>
      </c>
      <c r="F916" s="8" t="s">
        <v>92</v>
      </c>
    </row>
    <row r="917" spans="1:6" s="6" customFormat="1" ht="24.6" thickBot="1" x14ac:dyDescent="0.3">
      <c r="A917" s="285"/>
      <c r="B917" s="285"/>
      <c r="C917" s="7" t="s">
        <v>104</v>
      </c>
      <c r="D917" s="8" t="s">
        <v>92</v>
      </c>
      <c r="E917" s="9" t="s">
        <v>105</v>
      </c>
      <c r="F917" s="8" t="s">
        <v>92</v>
      </c>
    </row>
    <row r="918" spans="1:6" s="6" customFormat="1" ht="24.6" thickBot="1" x14ac:dyDescent="0.3">
      <c r="A918" s="285"/>
      <c r="B918" s="285"/>
      <c r="C918" s="195" t="s">
        <v>106</v>
      </c>
      <c r="D918" s="8" t="s">
        <v>92</v>
      </c>
      <c r="E918" s="9" t="s">
        <v>107</v>
      </c>
      <c r="F918" s="8" t="s">
        <v>92</v>
      </c>
    </row>
    <row r="919" spans="1:6" s="6" customFormat="1" ht="24.6" thickBot="1" x14ac:dyDescent="0.3">
      <c r="A919" s="285"/>
      <c r="B919" s="285"/>
      <c r="C919" s="291" t="s">
        <v>108</v>
      </c>
      <c r="D919" s="293"/>
      <c r="E919" s="9" t="s">
        <v>856</v>
      </c>
      <c r="F919" s="8" t="s">
        <v>92</v>
      </c>
    </row>
    <row r="920" spans="1:6" s="6" customFormat="1" ht="24.6" thickBot="1" x14ac:dyDescent="0.3">
      <c r="A920" s="285"/>
      <c r="B920" s="285"/>
      <c r="C920" s="292"/>
      <c r="D920" s="294"/>
      <c r="E920" s="9" t="s">
        <v>110</v>
      </c>
      <c r="F920" s="8" t="s">
        <v>92</v>
      </c>
    </row>
    <row r="921" spans="1:6" s="6" customFormat="1" ht="36.6" thickBot="1" x14ac:dyDescent="0.3">
      <c r="A921" s="285" t="str">
        <f>'Zakładka nr 2a - budynki'!A182</f>
        <v>103.</v>
      </c>
      <c r="B921" s="285" t="str">
        <f>'Zakładka nr 2a - budynki'!B182</f>
        <v>budynek gospodarczy przy świetlicy</v>
      </c>
      <c r="C921" s="7" t="s">
        <v>97</v>
      </c>
      <c r="D921" s="8" t="s">
        <v>92</v>
      </c>
      <c r="E921" s="9" t="s">
        <v>112</v>
      </c>
      <c r="F921" s="8" t="s">
        <v>92</v>
      </c>
    </row>
    <row r="922" spans="1:6" s="6" customFormat="1" ht="36.6" thickBot="1" x14ac:dyDescent="0.3">
      <c r="A922" s="285"/>
      <c r="B922" s="285"/>
      <c r="C922" s="7" t="s">
        <v>835</v>
      </c>
      <c r="D922" s="8" t="s">
        <v>92</v>
      </c>
      <c r="E922" s="9" t="s">
        <v>98</v>
      </c>
      <c r="F922" s="8" t="s">
        <v>92</v>
      </c>
    </row>
    <row r="923" spans="1:6" s="6" customFormat="1" ht="36.6" thickBot="1" x14ac:dyDescent="0.3">
      <c r="A923" s="285"/>
      <c r="B923" s="285"/>
      <c r="C923" s="7" t="s">
        <v>853</v>
      </c>
      <c r="D923" s="8" t="s">
        <v>92</v>
      </c>
      <c r="E923" s="9" t="s">
        <v>854</v>
      </c>
      <c r="F923" s="8" t="s">
        <v>92</v>
      </c>
    </row>
    <row r="924" spans="1:6" s="6" customFormat="1" ht="36.6" thickBot="1" x14ac:dyDescent="0.3">
      <c r="A924" s="285"/>
      <c r="B924" s="285"/>
      <c r="C924" s="7" t="s">
        <v>100</v>
      </c>
      <c r="D924" s="8" t="s">
        <v>92</v>
      </c>
      <c r="E924" s="9" t="s">
        <v>101</v>
      </c>
      <c r="F924" s="8" t="s">
        <v>92</v>
      </c>
    </row>
    <row r="925" spans="1:6" s="6" customFormat="1" ht="36.6" thickBot="1" x14ac:dyDescent="0.3">
      <c r="A925" s="285"/>
      <c r="B925" s="285"/>
      <c r="C925" s="7" t="s">
        <v>102</v>
      </c>
      <c r="D925" s="8" t="s">
        <v>92</v>
      </c>
      <c r="E925" s="9" t="s">
        <v>103</v>
      </c>
      <c r="F925" s="8" t="s">
        <v>92</v>
      </c>
    </row>
    <row r="926" spans="1:6" s="6" customFormat="1" ht="24.6" thickBot="1" x14ac:dyDescent="0.3">
      <c r="A926" s="285"/>
      <c r="B926" s="285"/>
      <c r="C926" s="7" t="s">
        <v>104</v>
      </c>
      <c r="D926" s="8" t="s">
        <v>92</v>
      </c>
      <c r="E926" s="9" t="s">
        <v>105</v>
      </c>
      <c r="F926" s="8" t="s">
        <v>92</v>
      </c>
    </row>
    <row r="927" spans="1:6" s="6" customFormat="1" ht="24.6" thickBot="1" x14ac:dyDescent="0.3">
      <c r="A927" s="285"/>
      <c r="B927" s="285"/>
      <c r="C927" s="195" t="s">
        <v>106</v>
      </c>
      <c r="D927" s="8" t="s">
        <v>92</v>
      </c>
      <c r="E927" s="9" t="s">
        <v>107</v>
      </c>
      <c r="F927" s="8" t="s">
        <v>92</v>
      </c>
    </row>
    <row r="928" spans="1:6" s="6" customFormat="1" ht="24.6" thickBot="1" x14ac:dyDescent="0.3">
      <c r="A928" s="285"/>
      <c r="B928" s="285"/>
      <c r="C928" s="291" t="s">
        <v>108</v>
      </c>
      <c r="D928" s="293"/>
      <c r="E928" s="9" t="s">
        <v>856</v>
      </c>
      <c r="F928" s="8" t="s">
        <v>92</v>
      </c>
    </row>
    <row r="929" spans="1:6" s="6" customFormat="1" ht="24.6" thickBot="1" x14ac:dyDescent="0.3">
      <c r="A929" s="285"/>
      <c r="B929" s="285"/>
      <c r="C929" s="292"/>
      <c r="D929" s="294"/>
      <c r="E929" s="9" t="s">
        <v>110</v>
      </c>
      <c r="F929" s="8" t="s">
        <v>92</v>
      </c>
    </row>
    <row r="930" spans="1:6" s="6" customFormat="1" ht="36.6" thickBot="1" x14ac:dyDescent="0.3">
      <c r="A930" s="285" t="str">
        <f>'Zakładka nr 2a - budynki'!A184</f>
        <v>104.</v>
      </c>
      <c r="B930" s="285" t="str">
        <f>'Zakładka nr 2a - budynki'!B184</f>
        <v>WSPÓŁWŁASNOŚĆ BUDYNEK GOSPODARCZY</v>
      </c>
      <c r="C930" s="7" t="s">
        <v>97</v>
      </c>
      <c r="D930" s="8" t="s">
        <v>92</v>
      </c>
      <c r="E930" s="9" t="s">
        <v>112</v>
      </c>
      <c r="F930" s="8" t="s">
        <v>92</v>
      </c>
    </row>
    <row r="931" spans="1:6" s="6" customFormat="1" ht="36.6" thickBot="1" x14ac:dyDescent="0.3">
      <c r="A931" s="285"/>
      <c r="B931" s="285"/>
      <c r="C931" s="7" t="s">
        <v>835</v>
      </c>
      <c r="D931" s="8" t="s">
        <v>92</v>
      </c>
      <c r="E931" s="9" t="s">
        <v>98</v>
      </c>
      <c r="F931" s="8" t="s">
        <v>92</v>
      </c>
    </row>
    <row r="932" spans="1:6" s="6" customFormat="1" ht="36.6" thickBot="1" x14ac:dyDescent="0.3">
      <c r="A932" s="285"/>
      <c r="B932" s="285"/>
      <c r="C932" s="7" t="s">
        <v>853</v>
      </c>
      <c r="D932" s="8" t="s">
        <v>92</v>
      </c>
      <c r="E932" s="9" t="s">
        <v>854</v>
      </c>
      <c r="F932" s="8" t="s">
        <v>92</v>
      </c>
    </row>
    <row r="933" spans="1:6" s="6" customFormat="1" ht="36.6" thickBot="1" x14ac:dyDescent="0.3">
      <c r="A933" s="285"/>
      <c r="B933" s="285"/>
      <c r="C933" s="7" t="s">
        <v>100</v>
      </c>
      <c r="D933" s="8" t="s">
        <v>92</v>
      </c>
      <c r="E933" s="9" t="s">
        <v>101</v>
      </c>
      <c r="F933" s="8" t="s">
        <v>92</v>
      </c>
    </row>
    <row r="934" spans="1:6" s="6" customFormat="1" ht="36.6" thickBot="1" x14ac:dyDescent="0.3">
      <c r="A934" s="285"/>
      <c r="B934" s="285"/>
      <c r="C934" s="7" t="s">
        <v>102</v>
      </c>
      <c r="D934" s="8" t="s">
        <v>92</v>
      </c>
      <c r="E934" s="9" t="s">
        <v>103</v>
      </c>
      <c r="F934" s="8" t="s">
        <v>92</v>
      </c>
    </row>
    <row r="935" spans="1:6" s="6" customFormat="1" ht="24.6" thickBot="1" x14ac:dyDescent="0.3">
      <c r="A935" s="285"/>
      <c r="B935" s="285"/>
      <c r="C935" s="7" t="s">
        <v>104</v>
      </c>
      <c r="D935" s="8" t="s">
        <v>92</v>
      </c>
      <c r="E935" s="9" t="s">
        <v>105</v>
      </c>
      <c r="F935" s="8" t="s">
        <v>92</v>
      </c>
    </row>
    <row r="936" spans="1:6" s="6" customFormat="1" ht="24.6" thickBot="1" x14ac:dyDescent="0.3">
      <c r="A936" s="285"/>
      <c r="B936" s="285"/>
      <c r="C936" s="195" t="s">
        <v>106</v>
      </c>
      <c r="D936" s="8" t="s">
        <v>92</v>
      </c>
      <c r="E936" s="9" t="s">
        <v>107</v>
      </c>
      <c r="F936" s="8" t="s">
        <v>92</v>
      </c>
    </row>
    <row r="937" spans="1:6" s="6" customFormat="1" ht="24.6" thickBot="1" x14ac:dyDescent="0.3">
      <c r="A937" s="285"/>
      <c r="B937" s="285"/>
      <c r="C937" s="291" t="s">
        <v>108</v>
      </c>
      <c r="D937" s="293"/>
      <c r="E937" s="9" t="s">
        <v>856</v>
      </c>
      <c r="F937" s="8" t="s">
        <v>92</v>
      </c>
    </row>
    <row r="938" spans="1:6" s="6" customFormat="1" ht="24.6" thickBot="1" x14ac:dyDescent="0.3">
      <c r="A938" s="285"/>
      <c r="B938" s="285"/>
      <c r="C938" s="292"/>
      <c r="D938" s="294"/>
      <c r="E938" s="9" t="s">
        <v>110</v>
      </c>
      <c r="F938" s="8" t="s">
        <v>92</v>
      </c>
    </row>
    <row r="939" spans="1:6" s="6" customFormat="1" ht="36.6" thickBot="1" x14ac:dyDescent="0.3">
      <c r="A939" s="285" t="str">
        <f>'Zakładka nr 2a - budynki'!A186</f>
        <v>105.</v>
      </c>
      <c r="B939" s="285" t="str">
        <f>'Zakładka nr 2a - budynki'!B186</f>
        <v>BUDYNEK GOSPODARCZY DARGIKOWO (2 POMIESZCZENIA)</v>
      </c>
      <c r="C939" s="7" t="s">
        <v>97</v>
      </c>
      <c r="D939" s="8" t="s">
        <v>92</v>
      </c>
      <c r="E939" s="9" t="s">
        <v>112</v>
      </c>
      <c r="F939" s="8" t="s">
        <v>92</v>
      </c>
    </row>
    <row r="940" spans="1:6" s="6" customFormat="1" ht="36.6" thickBot="1" x14ac:dyDescent="0.3">
      <c r="A940" s="285"/>
      <c r="B940" s="285"/>
      <c r="C940" s="7" t="s">
        <v>835</v>
      </c>
      <c r="D940" s="8" t="s">
        <v>92</v>
      </c>
      <c r="E940" s="9" t="s">
        <v>98</v>
      </c>
      <c r="F940" s="8" t="s">
        <v>92</v>
      </c>
    </row>
    <row r="941" spans="1:6" s="6" customFormat="1" ht="36.6" thickBot="1" x14ac:dyDescent="0.3">
      <c r="A941" s="285"/>
      <c r="B941" s="285"/>
      <c r="C941" s="7" t="s">
        <v>853</v>
      </c>
      <c r="D941" s="8" t="s">
        <v>92</v>
      </c>
      <c r="E941" s="9" t="s">
        <v>854</v>
      </c>
      <c r="F941" s="8" t="s">
        <v>92</v>
      </c>
    </row>
    <row r="942" spans="1:6" s="6" customFormat="1" ht="36.6" thickBot="1" x14ac:dyDescent="0.3">
      <c r="A942" s="285"/>
      <c r="B942" s="285"/>
      <c r="C942" s="7" t="s">
        <v>100</v>
      </c>
      <c r="D942" s="8" t="s">
        <v>92</v>
      </c>
      <c r="E942" s="9" t="s">
        <v>101</v>
      </c>
      <c r="F942" s="8" t="s">
        <v>92</v>
      </c>
    </row>
    <row r="943" spans="1:6" s="6" customFormat="1" ht="36.6" thickBot="1" x14ac:dyDescent="0.3">
      <c r="A943" s="285"/>
      <c r="B943" s="285"/>
      <c r="C943" s="7" t="s">
        <v>102</v>
      </c>
      <c r="D943" s="8" t="s">
        <v>92</v>
      </c>
      <c r="E943" s="9" t="s">
        <v>103</v>
      </c>
      <c r="F943" s="8" t="s">
        <v>92</v>
      </c>
    </row>
    <row r="944" spans="1:6" s="6" customFormat="1" ht="24.6" thickBot="1" x14ac:dyDescent="0.3">
      <c r="A944" s="285"/>
      <c r="B944" s="285"/>
      <c r="C944" s="7" t="s">
        <v>104</v>
      </c>
      <c r="D944" s="8" t="s">
        <v>92</v>
      </c>
      <c r="E944" s="9" t="s">
        <v>105</v>
      </c>
      <c r="F944" s="8" t="s">
        <v>92</v>
      </c>
    </row>
    <row r="945" spans="1:6" s="6" customFormat="1" ht="24.6" thickBot="1" x14ac:dyDescent="0.3">
      <c r="A945" s="285"/>
      <c r="B945" s="285"/>
      <c r="C945" s="195" t="s">
        <v>106</v>
      </c>
      <c r="D945" s="8" t="s">
        <v>92</v>
      </c>
      <c r="E945" s="9" t="s">
        <v>107</v>
      </c>
      <c r="F945" s="8" t="s">
        <v>92</v>
      </c>
    </row>
    <row r="946" spans="1:6" s="6" customFormat="1" ht="24.6" thickBot="1" x14ac:dyDescent="0.3">
      <c r="A946" s="285"/>
      <c r="B946" s="285"/>
      <c r="C946" s="291" t="s">
        <v>108</v>
      </c>
      <c r="D946" s="293"/>
      <c r="E946" s="9" t="s">
        <v>856</v>
      </c>
      <c r="F946" s="8" t="s">
        <v>92</v>
      </c>
    </row>
    <row r="947" spans="1:6" s="6" customFormat="1" ht="24.6" thickBot="1" x14ac:dyDescent="0.3">
      <c r="A947" s="285"/>
      <c r="B947" s="285"/>
      <c r="C947" s="292"/>
      <c r="D947" s="294"/>
      <c r="E947" s="9" t="s">
        <v>110</v>
      </c>
      <c r="F947" s="8" t="s">
        <v>92</v>
      </c>
    </row>
    <row r="948" spans="1:6" s="6" customFormat="1" ht="36.75" customHeight="1" thickBot="1" x14ac:dyDescent="0.3">
      <c r="A948" s="285" t="str">
        <f>'Zakładka nr 2a - budynki'!A188</f>
        <v>106.</v>
      </c>
      <c r="B948" s="285" t="str">
        <f>'Zakładka nr 2a - budynki'!B188</f>
        <v>część nieużytkowa budynku Biblioteki w Stanominie</v>
      </c>
      <c r="C948" s="7" t="s">
        <v>97</v>
      </c>
      <c r="D948" s="8" t="s">
        <v>92</v>
      </c>
      <c r="E948" s="9" t="s">
        <v>112</v>
      </c>
      <c r="F948" s="8" t="s">
        <v>92</v>
      </c>
    </row>
    <row r="949" spans="1:6" s="6" customFormat="1" ht="36.6" thickBot="1" x14ac:dyDescent="0.3">
      <c r="A949" s="285"/>
      <c r="B949" s="285"/>
      <c r="C949" s="7" t="s">
        <v>835</v>
      </c>
      <c r="D949" s="8" t="s">
        <v>92</v>
      </c>
      <c r="E949" s="9" t="s">
        <v>98</v>
      </c>
      <c r="F949" s="8" t="s">
        <v>92</v>
      </c>
    </row>
    <row r="950" spans="1:6" s="6" customFormat="1" ht="36.6" thickBot="1" x14ac:dyDescent="0.3">
      <c r="A950" s="285"/>
      <c r="B950" s="285"/>
      <c r="C950" s="7" t="s">
        <v>853</v>
      </c>
      <c r="D950" s="8" t="s">
        <v>92</v>
      </c>
      <c r="E950" s="9" t="s">
        <v>854</v>
      </c>
      <c r="F950" s="8" t="s">
        <v>92</v>
      </c>
    </row>
    <row r="951" spans="1:6" s="6" customFormat="1" ht="36.6" thickBot="1" x14ac:dyDescent="0.3">
      <c r="A951" s="285"/>
      <c r="B951" s="285"/>
      <c r="C951" s="7" t="s">
        <v>100</v>
      </c>
      <c r="D951" s="8" t="s">
        <v>92</v>
      </c>
      <c r="E951" s="9" t="s">
        <v>101</v>
      </c>
      <c r="F951" s="8" t="s">
        <v>92</v>
      </c>
    </row>
    <row r="952" spans="1:6" s="6" customFormat="1" ht="36.6" thickBot="1" x14ac:dyDescent="0.3">
      <c r="A952" s="285"/>
      <c r="B952" s="285"/>
      <c r="C952" s="7" t="s">
        <v>102</v>
      </c>
      <c r="D952" s="8" t="s">
        <v>92</v>
      </c>
      <c r="E952" s="9" t="s">
        <v>103</v>
      </c>
      <c r="F952" s="8" t="s">
        <v>92</v>
      </c>
    </row>
    <row r="953" spans="1:6" s="6" customFormat="1" ht="24.6" thickBot="1" x14ac:dyDescent="0.3">
      <c r="A953" s="285"/>
      <c r="B953" s="285"/>
      <c r="C953" s="7" t="s">
        <v>104</v>
      </c>
      <c r="D953" s="8" t="s">
        <v>92</v>
      </c>
      <c r="E953" s="9" t="s">
        <v>105</v>
      </c>
      <c r="F953" s="8" t="s">
        <v>92</v>
      </c>
    </row>
    <row r="954" spans="1:6" s="6" customFormat="1" ht="24.6" thickBot="1" x14ac:dyDescent="0.3">
      <c r="A954" s="285"/>
      <c r="B954" s="285"/>
      <c r="C954" s="195" t="s">
        <v>106</v>
      </c>
      <c r="D954" s="8" t="s">
        <v>92</v>
      </c>
      <c r="E954" s="9" t="s">
        <v>107</v>
      </c>
      <c r="F954" s="8" t="s">
        <v>92</v>
      </c>
    </row>
    <row r="955" spans="1:6" s="6" customFormat="1" ht="24.6" thickBot="1" x14ac:dyDescent="0.3">
      <c r="A955" s="285"/>
      <c r="B955" s="285"/>
      <c r="C955" s="291" t="s">
        <v>108</v>
      </c>
      <c r="D955" s="293"/>
      <c r="E955" s="9" t="s">
        <v>856</v>
      </c>
      <c r="F955" s="8" t="s">
        <v>92</v>
      </c>
    </row>
    <row r="956" spans="1:6" s="6" customFormat="1" ht="24.6" thickBot="1" x14ac:dyDescent="0.3">
      <c r="A956" s="285"/>
      <c r="B956" s="285"/>
      <c r="C956" s="292"/>
      <c r="D956" s="294"/>
      <c r="E956" s="9" t="s">
        <v>110</v>
      </c>
      <c r="F956" s="8" t="s">
        <v>92</v>
      </c>
    </row>
    <row r="957" spans="1:6" ht="13.8" thickBot="1" x14ac:dyDescent="0.3">
      <c r="A957" s="298" t="str">
        <f>'Zakładka nr 2a - budynki'!A194</f>
        <v>Szkoła Podstawowa im. ppor. R. Kuleszy w Pomianowie</v>
      </c>
      <c r="B957" s="299"/>
      <c r="C957" s="299"/>
      <c r="D957" s="299"/>
      <c r="E957" s="299"/>
      <c r="F957" s="300"/>
    </row>
    <row r="958" spans="1:6" s="6" customFormat="1" ht="36.6" thickBot="1" x14ac:dyDescent="0.3">
      <c r="A958" s="285">
        <v>1</v>
      </c>
      <c r="B958" s="286" t="str">
        <f>'Zakładka nr 2a - budynki'!B195</f>
        <v>Budynek Szkoły Podstawowej w Pomianowo</v>
      </c>
      <c r="C958" s="7" t="s">
        <v>97</v>
      </c>
      <c r="D958" s="8" t="s">
        <v>92</v>
      </c>
      <c r="E958" s="9" t="s">
        <v>131</v>
      </c>
      <c r="F958" s="8" t="s">
        <v>91</v>
      </c>
    </row>
    <row r="959" spans="1:6" s="6" customFormat="1" ht="36.6" thickBot="1" x14ac:dyDescent="0.3">
      <c r="A959" s="285"/>
      <c r="B959" s="287"/>
      <c r="C959" s="7" t="s">
        <v>113</v>
      </c>
      <c r="D959" s="8" t="s">
        <v>92</v>
      </c>
      <c r="E959" s="9" t="s">
        <v>98</v>
      </c>
      <c r="F959" s="8" t="s">
        <v>92</v>
      </c>
    </row>
    <row r="960" spans="1:6" s="6" customFormat="1" ht="36.6" thickBot="1" x14ac:dyDescent="0.3">
      <c r="A960" s="285"/>
      <c r="B960" s="287"/>
      <c r="C960" s="7" t="s">
        <v>99</v>
      </c>
      <c r="D960" s="8" t="s">
        <v>92</v>
      </c>
      <c r="E960" s="9" t="s">
        <v>256</v>
      </c>
      <c r="F960" s="8" t="s">
        <v>91</v>
      </c>
    </row>
    <row r="961" spans="1:6" s="6" customFormat="1" ht="36.6" thickBot="1" x14ac:dyDescent="0.3">
      <c r="A961" s="285"/>
      <c r="B961" s="287"/>
      <c r="C961" s="7" t="s">
        <v>100</v>
      </c>
      <c r="D961" s="8" t="s">
        <v>92</v>
      </c>
      <c r="E961" s="9" t="s">
        <v>101</v>
      </c>
      <c r="F961" s="8" t="s">
        <v>91</v>
      </c>
    </row>
    <row r="962" spans="1:6" s="6" customFormat="1" ht="36.6" thickBot="1" x14ac:dyDescent="0.3">
      <c r="A962" s="285"/>
      <c r="B962" s="287"/>
      <c r="C962" s="7" t="s">
        <v>102</v>
      </c>
      <c r="D962" s="8" t="s">
        <v>91</v>
      </c>
      <c r="E962" s="9" t="s">
        <v>103</v>
      </c>
      <c r="F962" s="8" t="s">
        <v>92</v>
      </c>
    </row>
    <row r="963" spans="1:6" s="6" customFormat="1" ht="24.6" thickBot="1" x14ac:dyDescent="0.3">
      <c r="A963" s="285"/>
      <c r="B963" s="287"/>
      <c r="C963" s="7" t="s">
        <v>104</v>
      </c>
      <c r="D963" s="8" t="s">
        <v>91</v>
      </c>
      <c r="E963" s="9" t="s">
        <v>105</v>
      </c>
      <c r="F963" s="8" t="s">
        <v>92</v>
      </c>
    </row>
    <row r="964" spans="1:6" s="6" customFormat="1" ht="24.6" thickBot="1" x14ac:dyDescent="0.3">
      <c r="A964" s="285"/>
      <c r="B964" s="287"/>
      <c r="C964" s="195" t="s">
        <v>106</v>
      </c>
      <c r="D964" s="8" t="s">
        <v>92</v>
      </c>
      <c r="E964" s="9" t="s">
        <v>107</v>
      </c>
      <c r="F964" s="8" t="s">
        <v>92</v>
      </c>
    </row>
    <row r="965" spans="1:6" s="6" customFormat="1" ht="24.75" customHeight="1" thickBot="1" x14ac:dyDescent="0.3">
      <c r="A965" s="285"/>
      <c r="B965" s="287"/>
      <c r="C965" s="291" t="s">
        <v>108</v>
      </c>
      <c r="D965" s="293"/>
      <c r="E965" s="9" t="s">
        <v>109</v>
      </c>
      <c r="F965" s="8" t="s">
        <v>92</v>
      </c>
    </row>
    <row r="966" spans="1:6" s="6" customFormat="1" ht="24.6" thickBot="1" x14ac:dyDescent="0.3">
      <c r="A966" s="285"/>
      <c r="B966" s="288"/>
      <c r="C966" s="292"/>
      <c r="D966" s="294"/>
      <c r="E966" s="9" t="s">
        <v>110</v>
      </c>
      <c r="F966" s="8" t="s">
        <v>92</v>
      </c>
    </row>
    <row r="967" spans="1:6" ht="13.8" thickBot="1" x14ac:dyDescent="0.3">
      <c r="A967" s="298" t="str">
        <f>'Zakładka nr 2a - budynki'!A197</f>
        <v>Szkoła Podstawowa im. Juliana Tuwima w Stanominie</v>
      </c>
      <c r="B967" s="299"/>
      <c r="C967" s="299"/>
      <c r="D967" s="299"/>
      <c r="E967" s="299"/>
      <c r="F967" s="300"/>
    </row>
    <row r="968" spans="1:6" s="6" customFormat="1" ht="48.6" thickBot="1" x14ac:dyDescent="0.3">
      <c r="A968" s="285" t="s">
        <v>5</v>
      </c>
      <c r="B968" s="286" t="str">
        <f>'Zakładka nr 2a - budynki'!B198</f>
        <v>Budynek Szkoły Podstawowej w Stanominie</v>
      </c>
      <c r="C968" s="7" t="s">
        <v>243</v>
      </c>
      <c r="D968" s="8" t="s">
        <v>91</v>
      </c>
      <c r="E968" s="9" t="s">
        <v>244</v>
      </c>
      <c r="F968" s="8" t="s">
        <v>91</v>
      </c>
    </row>
    <row r="969" spans="1:6" s="6" customFormat="1" ht="36.6" thickBot="1" x14ac:dyDescent="0.3">
      <c r="A969" s="285"/>
      <c r="B969" s="287"/>
      <c r="C969" s="7" t="s">
        <v>113</v>
      </c>
      <c r="D969" s="8" t="s">
        <v>92</v>
      </c>
      <c r="E969" s="9" t="s">
        <v>98</v>
      </c>
      <c r="F969" s="8" t="s">
        <v>92</v>
      </c>
    </row>
    <row r="970" spans="1:6" s="6" customFormat="1" ht="36.6" thickBot="1" x14ac:dyDescent="0.3">
      <c r="A970" s="285"/>
      <c r="B970" s="287"/>
      <c r="C970" s="7" t="s">
        <v>99</v>
      </c>
      <c r="D970" s="8" t="s">
        <v>92</v>
      </c>
      <c r="E970" s="9" t="s">
        <v>245</v>
      </c>
      <c r="F970" s="8" t="s">
        <v>91</v>
      </c>
    </row>
    <row r="971" spans="1:6" s="6" customFormat="1" ht="36.6" thickBot="1" x14ac:dyDescent="0.3">
      <c r="A971" s="285"/>
      <c r="B971" s="287"/>
      <c r="C971" s="7" t="s">
        <v>100</v>
      </c>
      <c r="D971" s="8" t="s">
        <v>91</v>
      </c>
      <c r="E971" s="9" t="s">
        <v>246</v>
      </c>
      <c r="F971" s="8" t="s">
        <v>91</v>
      </c>
    </row>
    <row r="972" spans="1:6" s="6" customFormat="1" ht="36.6" thickBot="1" x14ac:dyDescent="0.3">
      <c r="A972" s="285"/>
      <c r="B972" s="287"/>
      <c r="C972" s="7" t="s">
        <v>102</v>
      </c>
      <c r="D972" s="8" t="s">
        <v>91</v>
      </c>
      <c r="E972" s="9" t="s">
        <v>103</v>
      </c>
      <c r="F972" s="8" t="s">
        <v>92</v>
      </c>
    </row>
    <row r="973" spans="1:6" s="6" customFormat="1" ht="24.6" thickBot="1" x14ac:dyDescent="0.3">
      <c r="A973" s="285"/>
      <c r="B973" s="287"/>
      <c r="C973" s="7" t="s">
        <v>104</v>
      </c>
      <c r="D973" s="8" t="s">
        <v>92</v>
      </c>
      <c r="E973" s="9" t="s">
        <v>105</v>
      </c>
      <c r="F973" s="8" t="s">
        <v>92</v>
      </c>
    </row>
    <row r="974" spans="1:6" s="6" customFormat="1" ht="24.6" thickBot="1" x14ac:dyDescent="0.3">
      <c r="A974" s="285"/>
      <c r="B974" s="287"/>
      <c r="C974" s="195" t="s">
        <v>106</v>
      </c>
      <c r="D974" s="8" t="s">
        <v>92</v>
      </c>
      <c r="E974" s="9" t="s">
        <v>107</v>
      </c>
      <c r="F974" s="8" t="s">
        <v>92</v>
      </c>
    </row>
    <row r="975" spans="1:6" s="6" customFormat="1" ht="24.75" customHeight="1" thickBot="1" x14ac:dyDescent="0.3">
      <c r="A975" s="285"/>
      <c r="B975" s="287"/>
      <c r="C975" s="291" t="s">
        <v>108</v>
      </c>
      <c r="D975" s="293" t="s">
        <v>247</v>
      </c>
      <c r="E975" s="9" t="s">
        <v>109</v>
      </c>
      <c r="F975" s="8" t="s">
        <v>92</v>
      </c>
    </row>
    <row r="976" spans="1:6" s="6" customFormat="1" ht="24.6" thickBot="1" x14ac:dyDescent="0.3">
      <c r="A976" s="285"/>
      <c r="B976" s="288"/>
      <c r="C976" s="292"/>
      <c r="D976" s="294"/>
      <c r="E976" s="9" t="s">
        <v>110</v>
      </c>
      <c r="F976" s="8" t="s">
        <v>92</v>
      </c>
    </row>
    <row r="977" spans="1:6" ht="13.8" thickBot="1" x14ac:dyDescent="0.3">
      <c r="A977" s="295" t="str">
        <f>'Zakładka nr 2a - budynki'!A200</f>
        <v>Szkoła Podstawowa im. Jana Brzechwy w Rogowie</v>
      </c>
      <c r="B977" s="296"/>
      <c r="C977" s="296"/>
      <c r="D977" s="296"/>
      <c r="E977" s="296"/>
      <c r="F977" s="297"/>
    </row>
    <row r="978" spans="1:6" ht="36.6" thickBot="1" x14ac:dyDescent="0.3">
      <c r="A978" s="285" t="s">
        <v>5</v>
      </c>
      <c r="B978" s="286" t="str">
        <f>'Zakładka nr 2a - budynki'!B201</f>
        <v>budynek Szkoły Podstawowej w Rogowie</v>
      </c>
      <c r="C978" s="7" t="s">
        <v>97</v>
      </c>
      <c r="D978" s="8" t="s">
        <v>91</v>
      </c>
      <c r="E978" s="9" t="s">
        <v>263</v>
      </c>
      <c r="F978" s="8" t="s">
        <v>91</v>
      </c>
    </row>
    <row r="979" spans="1:6" ht="36.6" thickBot="1" x14ac:dyDescent="0.3">
      <c r="A979" s="285"/>
      <c r="B979" s="287"/>
      <c r="C979" s="7" t="s">
        <v>264</v>
      </c>
      <c r="D979" s="8" t="s">
        <v>114</v>
      </c>
      <c r="E979" s="9" t="s">
        <v>98</v>
      </c>
      <c r="F979" s="8" t="s">
        <v>92</v>
      </c>
    </row>
    <row r="980" spans="1:6" ht="36.6" thickBot="1" x14ac:dyDescent="0.3">
      <c r="A980" s="285"/>
      <c r="B980" s="287"/>
      <c r="C980" s="7" t="s">
        <v>99</v>
      </c>
      <c r="D980" s="8" t="s">
        <v>92</v>
      </c>
      <c r="E980" s="9" t="s">
        <v>111</v>
      </c>
      <c r="F980" s="8" t="s">
        <v>91</v>
      </c>
    </row>
    <row r="981" spans="1:6" ht="36.6" thickBot="1" x14ac:dyDescent="0.3">
      <c r="A981" s="285"/>
      <c r="B981" s="287"/>
      <c r="C981" s="7" t="s">
        <v>100</v>
      </c>
      <c r="D981" s="8" t="s">
        <v>92</v>
      </c>
      <c r="E981" s="9" t="s">
        <v>265</v>
      </c>
      <c r="F981" s="8" t="s">
        <v>91</v>
      </c>
    </row>
    <row r="982" spans="1:6" ht="36.6" thickBot="1" x14ac:dyDescent="0.3">
      <c r="A982" s="285"/>
      <c r="B982" s="287"/>
      <c r="C982" s="7" t="s">
        <v>102</v>
      </c>
      <c r="D982" s="8" t="s">
        <v>91</v>
      </c>
      <c r="E982" s="9" t="s">
        <v>103</v>
      </c>
      <c r="F982" s="8" t="s">
        <v>92</v>
      </c>
    </row>
    <row r="983" spans="1:6" ht="24.6" thickBot="1" x14ac:dyDescent="0.3">
      <c r="A983" s="285"/>
      <c r="B983" s="287"/>
      <c r="C983" s="7" t="s">
        <v>104</v>
      </c>
      <c r="D983" s="8" t="s">
        <v>91</v>
      </c>
      <c r="E983" s="9" t="s">
        <v>105</v>
      </c>
      <c r="F983" s="8" t="s">
        <v>92</v>
      </c>
    </row>
    <row r="984" spans="1:6" ht="24.6" thickBot="1" x14ac:dyDescent="0.3">
      <c r="A984" s="285"/>
      <c r="B984" s="287"/>
      <c r="C984" s="195" t="s">
        <v>106</v>
      </c>
      <c r="D984" s="8" t="s">
        <v>114</v>
      </c>
      <c r="E984" s="9" t="s">
        <v>107</v>
      </c>
      <c r="F984" s="8" t="s">
        <v>92</v>
      </c>
    </row>
    <row r="985" spans="1:6" ht="24.75" customHeight="1" thickBot="1" x14ac:dyDescent="0.3">
      <c r="A985" s="285"/>
      <c r="B985" s="287"/>
      <c r="C985" s="291" t="s">
        <v>108</v>
      </c>
      <c r="D985" s="293" t="s">
        <v>266</v>
      </c>
      <c r="E985" s="9" t="s">
        <v>109</v>
      </c>
      <c r="F985" s="8" t="s">
        <v>92</v>
      </c>
    </row>
    <row r="986" spans="1:6" ht="24.6" thickBot="1" x14ac:dyDescent="0.3">
      <c r="A986" s="285"/>
      <c r="B986" s="288"/>
      <c r="C986" s="292"/>
      <c r="D986" s="294"/>
      <c r="E986" s="9" t="s">
        <v>110</v>
      </c>
      <c r="F986" s="8" t="s">
        <v>92</v>
      </c>
    </row>
  </sheetData>
  <mergeCells count="442">
    <mergeCell ref="C946:C947"/>
    <mergeCell ref="D946:D947"/>
    <mergeCell ref="C955:C956"/>
    <mergeCell ref="D955:D956"/>
    <mergeCell ref="A948:A956"/>
    <mergeCell ref="B948:B956"/>
    <mergeCell ref="C901:C902"/>
    <mergeCell ref="D901:D902"/>
    <mergeCell ref="C910:C911"/>
    <mergeCell ref="D910:D911"/>
    <mergeCell ref="C919:C920"/>
    <mergeCell ref="D919:D920"/>
    <mergeCell ref="C928:C929"/>
    <mergeCell ref="D928:D929"/>
    <mergeCell ref="C937:C938"/>
    <mergeCell ref="D937:D938"/>
    <mergeCell ref="A903:A911"/>
    <mergeCell ref="B903:B911"/>
    <mergeCell ref="A930:A938"/>
    <mergeCell ref="B930:B938"/>
    <mergeCell ref="A939:A947"/>
    <mergeCell ref="B939:B947"/>
    <mergeCell ref="A912:A920"/>
    <mergeCell ref="B912:B920"/>
    <mergeCell ref="C856:C857"/>
    <mergeCell ref="D856:D857"/>
    <mergeCell ref="C865:C866"/>
    <mergeCell ref="D865:D866"/>
    <mergeCell ref="C874:C875"/>
    <mergeCell ref="D874:D875"/>
    <mergeCell ref="C883:C884"/>
    <mergeCell ref="D883:D884"/>
    <mergeCell ref="C892:C893"/>
    <mergeCell ref="D892:D893"/>
    <mergeCell ref="C811:C812"/>
    <mergeCell ref="D811:D812"/>
    <mergeCell ref="C820:C821"/>
    <mergeCell ref="D820:D821"/>
    <mergeCell ref="C829:C830"/>
    <mergeCell ref="D829:D830"/>
    <mergeCell ref="C838:C839"/>
    <mergeCell ref="D838:D839"/>
    <mergeCell ref="C847:C848"/>
    <mergeCell ref="D847:D848"/>
    <mergeCell ref="C766:C767"/>
    <mergeCell ref="D766:D767"/>
    <mergeCell ref="C775:C776"/>
    <mergeCell ref="D775:D776"/>
    <mergeCell ref="C784:C785"/>
    <mergeCell ref="D784:D785"/>
    <mergeCell ref="C793:C794"/>
    <mergeCell ref="D793:D794"/>
    <mergeCell ref="C802:C803"/>
    <mergeCell ref="D802:D803"/>
    <mergeCell ref="C721:C722"/>
    <mergeCell ref="D721:D722"/>
    <mergeCell ref="C730:C731"/>
    <mergeCell ref="D730:D731"/>
    <mergeCell ref="C739:C740"/>
    <mergeCell ref="D739:D740"/>
    <mergeCell ref="C748:C749"/>
    <mergeCell ref="D748:D749"/>
    <mergeCell ref="C757:C758"/>
    <mergeCell ref="D757:D758"/>
    <mergeCell ref="C676:C677"/>
    <mergeCell ref="D676:D677"/>
    <mergeCell ref="C685:C686"/>
    <mergeCell ref="D685:D686"/>
    <mergeCell ref="C694:C695"/>
    <mergeCell ref="D694:D695"/>
    <mergeCell ref="C703:C704"/>
    <mergeCell ref="D703:D704"/>
    <mergeCell ref="C712:C713"/>
    <mergeCell ref="D712:D713"/>
    <mergeCell ref="C631:C632"/>
    <mergeCell ref="D631:D632"/>
    <mergeCell ref="C640:C641"/>
    <mergeCell ref="D640:D641"/>
    <mergeCell ref="C649:C650"/>
    <mergeCell ref="D649:D650"/>
    <mergeCell ref="C658:C659"/>
    <mergeCell ref="D658:D659"/>
    <mergeCell ref="C667:C668"/>
    <mergeCell ref="D667:D668"/>
    <mergeCell ref="C586:C587"/>
    <mergeCell ref="D586:D587"/>
    <mergeCell ref="C595:C596"/>
    <mergeCell ref="D595:D596"/>
    <mergeCell ref="C604:C605"/>
    <mergeCell ref="D604:D605"/>
    <mergeCell ref="C613:C614"/>
    <mergeCell ref="D613:D614"/>
    <mergeCell ref="C622:C623"/>
    <mergeCell ref="D622:D623"/>
    <mergeCell ref="C541:C542"/>
    <mergeCell ref="D541:D542"/>
    <mergeCell ref="C550:C551"/>
    <mergeCell ref="D550:D551"/>
    <mergeCell ref="C559:C560"/>
    <mergeCell ref="D559:D560"/>
    <mergeCell ref="C568:C569"/>
    <mergeCell ref="D568:D569"/>
    <mergeCell ref="C577:C578"/>
    <mergeCell ref="D577:D578"/>
    <mergeCell ref="C496:C497"/>
    <mergeCell ref="D496:D497"/>
    <mergeCell ref="C505:C506"/>
    <mergeCell ref="D505:D506"/>
    <mergeCell ref="C514:C515"/>
    <mergeCell ref="D514:D515"/>
    <mergeCell ref="C523:C524"/>
    <mergeCell ref="D523:D524"/>
    <mergeCell ref="C532:C533"/>
    <mergeCell ref="D532:D533"/>
    <mergeCell ref="C451:C452"/>
    <mergeCell ref="D451:D452"/>
    <mergeCell ref="C460:C461"/>
    <mergeCell ref="D460:D461"/>
    <mergeCell ref="C469:C470"/>
    <mergeCell ref="D469:D470"/>
    <mergeCell ref="C478:C479"/>
    <mergeCell ref="D478:D479"/>
    <mergeCell ref="C487:C488"/>
    <mergeCell ref="D487:D488"/>
    <mergeCell ref="C406:C407"/>
    <mergeCell ref="D406:D407"/>
    <mergeCell ref="C415:C416"/>
    <mergeCell ref="D415:D416"/>
    <mergeCell ref="C424:C425"/>
    <mergeCell ref="D424:D425"/>
    <mergeCell ref="C433:C434"/>
    <mergeCell ref="D433:D434"/>
    <mergeCell ref="C442:C443"/>
    <mergeCell ref="D442:D443"/>
    <mergeCell ref="C361:C362"/>
    <mergeCell ref="D361:D362"/>
    <mergeCell ref="C370:C371"/>
    <mergeCell ref="D370:D371"/>
    <mergeCell ref="C379:C380"/>
    <mergeCell ref="D379:D380"/>
    <mergeCell ref="C388:C389"/>
    <mergeCell ref="D388:D389"/>
    <mergeCell ref="C397:C398"/>
    <mergeCell ref="D397:D398"/>
    <mergeCell ref="C316:C317"/>
    <mergeCell ref="D316:D317"/>
    <mergeCell ref="C325:C326"/>
    <mergeCell ref="D325:D326"/>
    <mergeCell ref="C334:C335"/>
    <mergeCell ref="D334:D335"/>
    <mergeCell ref="C343:C344"/>
    <mergeCell ref="D343:D344"/>
    <mergeCell ref="C352:C353"/>
    <mergeCell ref="D352:D353"/>
    <mergeCell ref="C271:C272"/>
    <mergeCell ref="D271:D272"/>
    <mergeCell ref="C280:C281"/>
    <mergeCell ref="D280:D281"/>
    <mergeCell ref="C289:C290"/>
    <mergeCell ref="D289:D290"/>
    <mergeCell ref="C298:C299"/>
    <mergeCell ref="D298:D299"/>
    <mergeCell ref="C307:C308"/>
    <mergeCell ref="D307:D308"/>
    <mergeCell ref="C226:C227"/>
    <mergeCell ref="D226:D227"/>
    <mergeCell ref="C235:C236"/>
    <mergeCell ref="D235:D236"/>
    <mergeCell ref="C244:C245"/>
    <mergeCell ref="D244:D245"/>
    <mergeCell ref="C253:C254"/>
    <mergeCell ref="D253:D254"/>
    <mergeCell ref="C262:C263"/>
    <mergeCell ref="D262:D263"/>
    <mergeCell ref="C181:C182"/>
    <mergeCell ref="D181:D182"/>
    <mergeCell ref="C190:C191"/>
    <mergeCell ref="D190:D191"/>
    <mergeCell ref="C199:C200"/>
    <mergeCell ref="D199:D200"/>
    <mergeCell ref="C208:C209"/>
    <mergeCell ref="D208:D209"/>
    <mergeCell ref="C217:C218"/>
    <mergeCell ref="D217:D218"/>
    <mergeCell ref="C136:C137"/>
    <mergeCell ref="D136:D137"/>
    <mergeCell ref="C145:C146"/>
    <mergeCell ref="D145:D146"/>
    <mergeCell ref="C154:C155"/>
    <mergeCell ref="D154:D155"/>
    <mergeCell ref="C163:C164"/>
    <mergeCell ref="D163:D164"/>
    <mergeCell ref="C172:C173"/>
    <mergeCell ref="D172:D173"/>
    <mergeCell ref="A978:A986"/>
    <mergeCell ref="B978:B986"/>
    <mergeCell ref="C985:C986"/>
    <mergeCell ref="D985:D986"/>
    <mergeCell ref="A968:A976"/>
    <mergeCell ref="C975:C976"/>
    <mergeCell ref="D975:D976"/>
    <mergeCell ref="A967:F967"/>
    <mergeCell ref="B968:B976"/>
    <mergeCell ref="C1:D1"/>
    <mergeCell ref="E1:F1"/>
    <mergeCell ref="A2:F2"/>
    <mergeCell ref="A75:A83"/>
    <mergeCell ref="B75:B83"/>
    <mergeCell ref="A84:A92"/>
    <mergeCell ref="B84:B92"/>
    <mergeCell ref="A3:A11"/>
    <mergeCell ref="B3:B11"/>
    <mergeCell ref="C10:C11"/>
    <mergeCell ref="D10:D11"/>
    <mergeCell ref="A12:A20"/>
    <mergeCell ref="B12:B20"/>
    <mergeCell ref="C19:C20"/>
    <mergeCell ref="D19:D20"/>
    <mergeCell ref="A21:A29"/>
    <mergeCell ref="B21:B29"/>
    <mergeCell ref="C28:C29"/>
    <mergeCell ref="D28:D29"/>
    <mergeCell ref="A30:A38"/>
    <mergeCell ref="B30:B38"/>
    <mergeCell ref="C37:C38"/>
    <mergeCell ref="D37:D38"/>
    <mergeCell ref="A57:A65"/>
    <mergeCell ref="A958:A966"/>
    <mergeCell ref="B958:B966"/>
    <mergeCell ref="C965:C966"/>
    <mergeCell ref="D965:D966"/>
    <mergeCell ref="A977:F977"/>
    <mergeCell ref="A957:F957"/>
    <mergeCell ref="A39:A47"/>
    <mergeCell ref="B39:B47"/>
    <mergeCell ref="C46:C47"/>
    <mergeCell ref="D46:D47"/>
    <mergeCell ref="A48:A56"/>
    <mergeCell ref="B48:B56"/>
    <mergeCell ref="C55:C56"/>
    <mergeCell ref="D55:D56"/>
    <mergeCell ref="A93:A101"/>
    <mergeCell ref="B93:B101"/>
    <mergeCell ref="C73:C74"/>
    <mergeCell ref="D73:D74"/>
    <mergeCell ref="C82:C83"/>
    <mergeCell ref="D82:D83"/>
    <mergeCell ref="C91:C92"/>
    <mergeCell ref="D91:D92"/>
    <mergeCell ref="C100:C101"/>
    <mergeCell ref="D100:D101"/>
    <mergeCell ref="B57:B65"/>
    <mergeCell ref="C64:C65"/>
    <mergeCell ref="D64:D65"/>
    <mergeCell ref="A66:A74"/>
    <mergeCell ref="B66:B74"/>
    <mergeCell ref="A102:A110"/>
    <mergeCell ref="B102:B110"/>
    <mergeCell ref="A120:A128"/>
    <mergeCell ref="B120:B128"/>
    <mergeCell ref="C109:C110"/>
    <mergeCell ref="D109:D110"/>
    <mergeCell ref="C118:C119"/>
    <mergeCell ref="D118:D119"/>
    <mergeCell ref="C127:C128"/>
    <mergeCell ref="D127:D128"/>
    <mergeCell ref="A174:A182"/>
    <mergeCell ref="B174:B182"/>
    <mergeCell ref="A183:A191"/>
    <mergeCell ref="B183:B191"/>
    <mergeCell ref="A111:A119"/>
    <mergeCell ref="B111:B119"/>
    <mergeCell ref="A156:A164"/>
    <mergeCell ref="B156:B164"/>
    <mergeCell ref="A165:A173"/>
    <mergeCell ref="B165:B173"/>
    <mergeCell ref="A138:A146"/>
    <mergeCell ref="B138:B146"/>
    <mergeCell ref="A147:A155"/>
    <mergeCell ref="B147:B155"/>
    <mergeCell ref="A129:A137"/>
    <mergeCell ref="B129:B137"/>
    <mergeCell ref="A210:A218"/>
    <mergeCell ref="B210:B218"/>
    <mergeCell ref="A219:A227"/>
    <mergeCell ref="B219:B227"/>
    <mergeCell ref="A192:A200"/>
    <mergeCell ref="B192:B200"/>
    <mergeCell ref="A201:A209"/>
    <mergeCell ref="B201:B209"/>
    <mergeCell ref="A246:A254"/>
    <mergeCell ref="B246:B254"/>
    <mergeCell ref="A255:A263"/>
    <mergeCell ref="B255:B263"/>
    <mergeCell ref="A228:A236"/>
    <mergeCell ref="B228:B236"/>
    <mergeCell ref="A237:A245"/>
    <mergeCell ref="B237:B245"/>
    <mergeCell ref="A282:A290"/>
    <mergeCell ref="B282:B290"/>
    <mergeCell ref="A291:A299"/>
    <mergeCell ref="B291:B299"/>
    <mergeCell ref="A264:A272"/>
    <mergeCell ref="B264:B272"/>
    <mergeCell ref="A273:A281"/>
    <mergeCell ref="B273:B281"/>
    <mergeCell ref="A318:A326"/>
    <mergeCell ref="B318:B326"/>
    <mergeCell ref="A327:A335"/>
    <mergeCell ref="B327:B335"/>
    <mergeCell ref="A300:A308"/>
    <mergeCell ref="B300:B308"/>
    <mergeCell ref="A309:A317"/>
    <mergeCell ref="B309:B317"/>
    <mergeCell ref="A354:A362"/>
    <mergeCell ref="B354:B362"/>
    <mergeCell ref="A363:A371"/>
    <mergeCell ref="B363:B371"/>
    <mergeCell ref="A336:A344"/>
    <mergeCell ref="B336:B344"/>
    <mergeCell ref="A345:A353"/>
    <mergeCell ref="B345:B353"/>
    <mergeCell ref="A390:A398"/>
    <mergeCell ref="B390:B398"/>
    <mergeCell ref="A399:A407"/>
    <mergeCell ref="B399:B407"/>
    <mergeCell ref="A372:A380"/>
    <mergeCell ref="B372:B380"/>
    <mergeCell ref="A381:A389"/>
    <mergeCell ref="B381:B389"/>
    <mergeCell ref="A426:A434"/>
    <mergeCell ref="B426:B434"/>
    <mergeCell ref="A435:A443"/>
    <mergeCell ref="B435:B443"/>
    <mergeCell ref="A408:A416"/>
    <mergeCell ref="B408:B416"/>
    <mergeCell ref="A417:A425"/>
    <mergeCell ref="B417:B425"/>
    <mergeCell ref="A462:A470"/>
    <mergeCell ref="B462:B470"/>
    <mergeCell ref="A471:A479"/>
    <mergeCell ref="B471:B479"/>
    <mergeCell ref="A444:A452"/>
    <mergeCell ref="B444:B452"/>
    <mergeCell ref="A453:A461"/>
    <mergeCell ref="B453:B461"/>
    <mergeCell ref="A498:A506"/>
    <mergeCell ref="B498:B506"/>
    <mergeCell ref="A507:A515"/>
    <mergeCell ref="B507:B515"/>
    <mergeCell ref="A480:A488"/>
    <mergeCell ref="B480:B488"/>
    <mergeCell ref="A489:A497"/>
    <mergeCell ref="B489:B497"/>
    <mergeCell ref="A534:A542"/>
    <mergeCell ref="B534:B542"/>
    <mergeCell ref="A543:A551"/>
    <mergeCell ref="B543:B551"/>
    <mergeCell ref="A516:A524"/>
    <mergeCell ref="B516:B524"/>
    <mergeCell ref="A525:A533"/>
    <mergeCell ref="B525:B533"/>
    <mergeCell ref="A570:A578"/>
    <mergeCell ref="B570:B578"/>
    <mergeCell ref="A579:A587"/>
    <mergeCell ref="B579:B587"/>
    <mergeCell ref="A552:A560"/>
    <mergeCell ref="B552:B560"/>
    <mergeCell ref="A561:A569"/>
    <mergeCell ref="B561:B569"/>
    <mergeCell ref="A606:A614"/>
    <mergeCell ref="B606:B614"/>
    <mergeCell ref="A615:A623"/>
    <mergeCell ref="B615:B623"/>
    <mergeCell ref="A588:A596"/>
    <mergeCell ref="B588:B596"/>
    <mergeCell ref="A597:A605"/>
    <mergeCell ref="B597:B605"/>
    <mergeCell ref="A642:A650"/>
    <mergeCell ref="B642:B650"/>
    <mergeCell ref="A651:A659"/>
    <mergeCell ref="B651:B659"/>
    <mergeCell ref="A624:A632"/>
    <mergeCell ref="B624:B632"/>
    <mergeCell ref="A633:A641"/>
    <mergeCell ref="B633:B641"/>
    <mergeCell ref="A678:A686"/>
    <mergeCell ref="B678:B686"/>
    <mergeCell ref="A687:A695"/>
    <mergeCell ref="B687:B695"/>
    <mergeCell ref="A660:A668"/>
    <mergeCell ref="B660:B668"/>
    <mergeCell ref="A669:A677"/>
    <mergeCell ref="B669:B677"/>
    <mergeCell ref="A714:A722"/>
    <mergeCell ref="B714:B722"/>
    <mergeCell ref="A723:A731"/>
    <mergeCell ref="B723:B731"/>
    <mergeCell ref="A696:A704"/>
    <mergeCell ref="B696:B704"/>
    <mergeCell ref="A705:A713"/>
    <mergeCell ref="B705:B713"/>
    <mergeCell ref="A750:A758"/>
    <mergeCell ref="B750:B758"/>
    <mergeCell ref="A759:A767"/>
    <mergeCell ref="B759:B767"/>
    <mergeCell ref="A732:A740"/>
    <mergeCell ref="B732:B740"/>
    <mergeCell ref="A741:A749"/>
    <mergeCell ref="B741:B749"/>
    <mergeCell ref="A786:A794"/>
    <mergeCell ref="B786:B794"/>
    <mergeCell ref="A795:A803"/>
    <mergeCell ref="B795:B803"/>
    <mergeCell ref="A768:A776"/>
    <mergeCell ref="B768:B776"/>
    <mergeCell ref="A777:A785"/>
    <mergeCell ref="B777:B785"/>
    <mergeCell ref="A822:A830"/>
    <mergeCell ref="B822:B830"/>
    <mergeCell ref="A831:A839"/>
    <mergeCell ref="B831:B839"/>
    <mergeCell ref="A804:A812"/>
    <mergeCell ref="B804:B812"/>
    <mergeCell ref="A813:A821"/>
    <mergeCell ref="B813:B821"/>
    <mergeCell ref="A921:A929"/>
    <mergeCell ref="B921:B929"/>
    <mergeCell ref="A858:A866"/>
    <mergeCell ref="B858:B866"/>
    <mergeCell ref="A867:A875"/>
    <mergeCell ref="B867:B875"/>
    <mergeCell ref="A840:A848"/>
    <mergeCell ref="B840:B848"/>
    <mergeCell ref="A849:A857"/>
    <mergeCell ref="B849:B857"/>
    <mergeCell ref="A894:A902"/>
    <mergeCell ref="B894:B902"/>
    <mergeCell ref="A876:A884"/>
    <mergeCell ref="B876:B884"/>
    <mergeCell ref="A885:A893"/>
    <mergeCell ref="B885:B893"/>
  </mergeCells>
  <dataValidations count="6">
    <dataValidation type="list" allowBlank="1" showErrorMessage="1" sqref="JB7:JB11 SX7:SX11 ACT7:ACT11 AMP7:AMP11 AWL7:AWL11 BGH7:BGH11 BQD7:BQD11 BZZ7:BZZ11 CJV7:CJV11 CTR7:CTR11 DDN7:DDN11 DNJ7:DNJ11 DXF7:DXF11 EHB7:EHB11 EQX7:EQX11 FAT7:FAT11 FKP7:FKP11 FUL7:FUL11 GEH7:GEH11 GOD7:GOD11 GXZ7:GXZ11 HHV7:HHV11 HRR7:HRR11 IBN7:IBN11 ILJ7:ILJ11 IVF7:IVF11 JFB7:JFB11 JOX7:JOX11 JYT7:JYT11 KIP7:KIP11 KSL7:KSL11 LCH7:LCH11 LMD7:LMD11 LVZ7:LVZ11 MFV7:MFV11 MPR7:MPR11 MZN7:MZN11 NJJ7:NJJ11 NTF7:NTF11 ODB7:ODB11 OMX7:OMX11 OWT7:OWT11 PGP7:PGP11 PQL7:PQL11 QAH7:QAH11 QKD7:QKD11 QTZ7:QTZ11 RDV7:RDV11 RNR7:RNR11 RXN7:RXN11 SHJ7:SHJ11 SRF7:SRF11 TBB7:TBB11 TKX7:TKX11 TUT7:TUT11 UEP7:UEP11 UOL7:UOL11 UYH7:UYH11 VID7:VID11 VRZ7:VRZ11 WBV7:WBV11 WLR7:WLR11 WVN7:WVN11 JB16:JB20 SX16:SX20 ACT16:ACT20 AMP16:AMP20 AWL16:AWL20 BGH16:BGH20 BQD16:BQD20 BZZ16:BZZ20 CJV16:CJV20 CTR16:CTR20 DDN16:DDN20 DNJ16:DNJ20 DXF16:DXF20 EHB16:EHB20 EQX16:EQX20 FAT16:FAT20 FKP16:FKP20 FUL16:FUL20 GEH16:GEH20 GOD16:GOD20 GXZ16:GXZ20 HHV16:HHV20 HRR16:HRR20 IBN16:IBN20 ILJ16:ILJ20 IVF16:IVF20 JFB16:JFB20 JOX16:JOX20 JYT16:JYT20 KIP16:KIP20 KSL16:KSL20 LCH16:LCH20 LMD16:LMD20 LVZ16:LVZ20 MFV16:MFV20 MPR16:MPR20 MZN16:MZN20 NJJ16:NJJ20 NTF16:NTF20 ODB16:ODB20 OMX16:OMX20 OWT16:OWT20 PGP16:PGP20 PQL16:PQL20 QAH16:QAH20 QKD16:QKD20 QTZ16:QTZ20 RDV16:RDV20 RNR16:RNR20 RXN16:RXN20 SHJ16:SHJ20 SRF16:SRF20 TBB16:TBB20 TKX16:TKX20 TUT16:TUT20 UEP16:UEP20 UOL16:UOL20 UYH16:UYH20 VID16:VID20 VRZ16:VRZ20 WBV16:WBV20 WLR16:WLR20 WVN16:WVN20 JB25:JB29 SX25:SX29 ACT25:ACT29 AMP25:AMP29 AWL25:AWL29 BGH25:BGH29 BQD25:BQD29 BZZ25:BZZ29 CJV25:CJV29 CTR25:CTR29 DDN25:DDN29 DNJ25:DNJ29 DXF25:DXF29 EHB25:EHB29 EQX25:EQX29 FAT25:FAT29 FKP25:FKP29 FUL25:FUL29 GEH25:GEH29 GOD25:GOD29 GXZ25:GXZ29 HHV25:HHV29 HRR25:HRR29 IBN25:IBN29 ILJ25:ILJ29 IVF25:IVF29 JFB25:JFB29 JOX25:JOX29 JYT25:JYT29 KIP25:KIP29 KSL25:KSL29 LCH25:LCH29 LMD25:LMD29 LVZ25:LVZ29 MFV25:MFV29 MPR25:MPR29 MZN25:MZN29 NJJ25:NJJ29 NTF25:NTF29 ODB25:ODB29 OMX25:OMX29 OWT25:OWT29 PGP25:PGP29 PQL25:PQL29 QAH25:QAH29 QKD25:QKD29 QTZ25:QTZ29 RDV25:RDV29 RNR25:RNR29 RXN25:RXN29 SHJ25:SHJ29 SRF25:SRF29 TBB25:TBB29 TKX25:TKX29 TUT25:TUT29 UEP25:UEP29 UOL25:UOL29 UYH25:UYH29 VID25:VID29 VRZ25:VRZ29 WBV25:WBV29 WLR25:WLR29 WVN25:WVN29 JB34:JB38 SX34:SX38 ACT34:ACT38 AMP34:AMP38 AWL34:AWL38 BGH34:BGH38 BQD34:BQD38 BZZ34:BZZ38 CJV34:CJV38 CTR34:CTR38 DDN34:DDN38 DNJ34:DNJ38 DXF34:DXF38 EHB34:EHB38 EQX34:EQX38 FAT34:FAT38 FKP34:FKP38 FUL34:FUL38 GEH34:GEH38 GOD34:GOD38 GXZ34:GXZ38 HHV34:HHV38 HRR34:HRR38 IBN34:IBN38 ILJ34:ILJ38 IVF34:IVF38 JFB34:JFB38 JOX34:JOX38 JYT34:JYT38 KIP34:KIP38 KSL34:KSL38 LCH34:LCH38 LMD34:LMD38 LVZ34:LVZ38 MFV34:MFV38 MPR34:MPR38 MZN34:MZN38 NJJ34:NJJ38 NTF34:NTF38 ODB34:ODB38 OMX34:OMX38 OWT34:OWT38 PGP34:PGP38 PQL34:PQL38 QAH34:QAH38 QKD34:QKD38 QTZ34:QTZ38 RDV34:RDV38 RNR34:RNR38 RXN34:RXN38 SHJ34:SHJ38 SRF34:SRF38 TBB34:TBB38 TKX34:TKX38 TUT34:TUT38 UEP34:UEP38 UOL34:UOL38 UYH34:UYH38 VID34:VID38 VRZ34:VRZ38 WBV34:WBV38 WLR34:WLR38 WVN34:WVN38 JB43:JB47 SX43:SX47 ACT43:ACT47 AMP43:AMP47 AWL43:AWL47 BGH43:BGH47 BQD43:BQD47 BZZ43:BZZ47 CJV43:CJV47 CTR43:CTR47 DDN43:DDN47 DNJ43:DNJ47 DXF43:DXF47 EHB43:EHB47 EQX43:EQX47 FAT43:FAT47 FKP43:FKP47 FUL43:FUL47 GEH43:GEH47 GOD43:GOD47 GXZ43:GXZ47 HHV43:HHV47 HRR43:HRR47 IBN43:IBN47 ILJ43:ILJ47 IVF43:IVF47 JFB43:JFB47 JOX43:JOX47 JYT43:JYT47 KIP43:KIP47 KSL43:KSL47 LCH43:LCH47 LMD43:LMD47 LVZ43:LVZ47 MFV43:MFV47 MPR43:MPR47 MZN43:MZN47 NJJ43:NJJ47 NTF43:NTF47 ODB43:ODB47 OMX43:OMX47 OWT43:OWT47 PGP43:PGP47 PQL43:PQL47 QAH43:QAH47 QKD43:QKD47 QTZ43:QTZ47 RDV43:RDV47 RNR43:RNR47 RXN43:RXN47 SHJ43:SHJ47 SRF43:SRF47 TBB43:TBB47 TKX43:TKX47 TUT43:TUT47 UEP43:UEP47 UOL43:UOL47 UYH43:UYH47 VID43:VID47 VRZ43:VRZ47 WBV43:WBV47 WLR43:WLR47 WVN43:WVN47 JB52:JB56 SX52:SX56 ACT52:ACT56 AMP52:AMP56 AWL52:AWL56 BGH52:BGH56 BQD52:BQD56 BZZ52:BZZ56 CJV52:CJV56 CTR52:CTR56 DDN52:DDN56 DNJ52:DNJ56 DXF52:DXF56 EHB52:EHB56 EQX52:EQX56 FAT52:FAT56 FKP52:FKP56 FUL52:FUL56 GEH52:GEH56 GOD52:GOD56 GXZ52:GXZ56 HHV52:HHV56 HRR52:HRR56 IBN52:IBN56 ILJ52:ILJ56 IVF52:IVF56 JFB52:JFB56 JOX52:JOX56 JYT52:JYT56 KIP52:KIP56 KSL52:KSL56 LCH52:LCH56 LMD52:LMD56 LVZ52:LVZ56 MFV52:MFV56 MPR52:MPR56 MZN52:MZN56 NJJ52:NJJ56 NTF52:NTF56 ODB52:ODB56 OMX52:OMX56 OWT52:OWT56 PGP52:PGP56 PQL52:PQL56 QAH52:QAH56 QKD52:QKD56 QTZ52:QTZ56 RDV52:RDV56 RNR52:RNR56 RXN52:RXN56 SHJ52:SHJ56 SRF52:SRF56 TBB52:TBB56 TKX52:TKX56 TUT52:TUT56 UEP52:UEP56 UOL52:UOL56 UYH52:UYH56 VID52:VID56 VRZ52:VRZ56 WBV52:WBV56 WLR52:WLR56 WVN52:WVN56 JB61:JB65 SX61:SX65 ACT61:ACT65 AMP61:AMP65 AWL61:AWL65 BGH61:BGH65 BQD61:BQD65 BZZ61:BZZ65 CJV61:CJV65 CTR61:CTR65 DDN61:DDN65 DNJ61:DNJ65 DXF61:DXF65 EHB61:EHB65 EQX61:EQX65 FAT61:FAT65 FKP61:FKP65 FUL61:FUL65 GEH61:GEH65 GOD61:GOD65 GXZ61:GXZ65 HHV61:HHV65 HRR61:HRR65 IBN61:IBN65 ILJ61:ILJ65 IVF61:IVF65 JFB61:JFB65 JOX61:JOX65 JYT61:JYT65 KIP61:KIP65 KSL61:KSL65 LCH61:LCH65 LMD61:LMD65 LVZ61:LVZ65 MFV61:MFV65 MPR61:MPR65 MZN61:MZN65 NJJ61:NJJ65 NTF61:NTF65 ODB61:ODB65 OMX61:OMX65 OWT61:OWT65 PGP61:PGP65 PQL61:PQL65 QAH61:QAH65 QKD61:QKD65 QTZ61:QTZ65 RDV61:RDV65 RNR61:RNR65 RXN61:RXN65 SHJ61:SHJ65 SRF61:SRF65 TBB61:TBB65 TKX61:TKX65 TUT61:TUT65 UEP61:UEP65 UOL61:UOL65 UYH61:UYH65 VID61:VID65 VRZ61:VRZ65 WBV61:WBV65 WLR61:WLR65 WVN61:WVN65 JB70:JB74 SX70:SX74 ACT70:ACT74 AMP70:AMP74 AWL70:AWL74 BGH70:BGH74 BQD70:BQD74 BZZ70:BZZ74 CJV70:CJV74 CTR70:CTR74 DDN70:DDN74 DNJ70:DNJ74 DXF70:DXF74 EHB70:EHB74 EQX70:EQX74 FAT70:FAT74 FKP70:FKP74 FUL70:FUL74 GEH70:GEH74 GOD70:GOD74 GXZ70:GXZ74 HHV70:HHV74 HRR70:HRR74 IBN70:IBN74 ILJ70:ILJ74 IVF70:IVF74 JFB70:JFB74 JOX70:JOX74 JYT70:JYT74 KIP70:KIP74 KSL70:KSL74 LCH70:LCH74 LMD70:LMD74 LVZ70:LVZ74 MFV70:MFV74 MPR70:MPR74 MZN70:MZN74 NJJ70:NJJ74 NTF70:NTF74 ODB70:ODB74 OMX70:OMX74 OWT70:OWT74 PGP70:PGP74 PQL70:PQL74 QAH70:QAH74 QKD70:QKD74 QTZ70:QTZ74 RDV70:RDV74 RNR70:RNR74 RXN70:RXN74 SHJ70:SHJ74 SRF70:SRF74 TBB70:TBB74 TKX70:TKX74 TUT70:TUT74 UEP70:UEP74 UOL70:UOL74 UYH70:UYH74 VID70:VID74 VRZ70:VRZ74 WBV70:WBV74 WLR70:WLR74 WVN70:WVN74 JB79:JB83 SX79:SX83 ACT79:ACT83 AMP79:AMP83 AWL79:AWL83 BGH79:BGH83 BQD79:BQD83 BZZ79:BZZ83 CJV79:CJV83 CTR79:CTR83 DDN79:DDN83 DNJ79:DNJ83 DXF79:DXF83 EHB79:EHB83 EQX79:EQX83 FAT79:FAT83 FKP79:FKP83 FUL79:FUL83 GEH79:GEH83 GOD79:GOD83 GXZ79:GXZ83 HHV79:HHV83 HRR79:HRR83 IBN79:IBN83 ILJ79:ILJ83 IVF79:IVF83 JFB79:JFB83 JOX79:JOX83 JYT79:JYT83 KIP79:KIP83 KSL79:KSL83 LCH79:LCH83 LMD79:LMD83 LVZ79:LVZ83 MFV79:MFV83 MPR79:MPR83 MZN79:MZN83 NJJ79:NJJ83 NTF79:NTF83 ODB79:ODB83 OMX79:OMX83 OWT79:OWT83 PGP79:PGP83 PQL79:PQL83 QAH79:QAH83 QKD79:QKD83 QTZ79:QTZ83 RDV79:RDV83 RNR79:RNR83 RXN79:RXN83 SHJ79:SHJ83 SRF79:SRF83 TBB79:TBB83 TKX79:TKX83 TUT79:TUT83 UEP79:UEP83 UOL79:UOL83 UYH79:UYH83 VID79:VID83 VRZ79:VRZ83 WBV79:WBV83 WLR79:WLR83 WVN79:WVN83 CTR88:CTR956 DDN88:DDN956 DNJ88:DNJ956 DXF88:DXF956 EHB88:EHB956 EQX88:EQX956 FAT88:FAT956 FKP88:FKP956 FUL88:FUL956 GEH88:GEH956 GOD88:GOD956 GXZ88:GXZ956 HHV88:HHV956 HRR88:HRR956 IBN88:IBN956 ILJ88:ILJ956 IVF88:IVF956 JFB88:JFB956 JOX88:JOX956 JYT88:JYT956 KIP88:KIP956 KSL88:KSL956 LCH88:LCH956 LMD88:LMD956 LVZ88:LVZ956 MFV88:MFV956 MPR88:MPR956 MZN88:MZN956 NJJ88:NJJ956 NTF88:NTF956 ODB88:ODB956 OMX88:OMX956 OWT88:OWT956 PGP88:PGP956 PQL88:PQL956 QAH88:QAH956 QKD88:QKD956 QTZ88:QTZ956 RDV88:RDV956 RNR88:RNR956 RXN88:RXN956 SHJ88:SHJ956 SRF88:SRF956 TBB88:TBB956 TKX88:TKX956 TUT88:TUT956 UEP88:UEP956 UOL88:UOL956 UYH88:UYH956 VID88:VID956 VRZ88:VRZ956 WBV88:WBV956 WLR88:WLR956 WVN88:WVN956 BZZ88:BZZ956 CJV88:CJV956 JB88:JB956 SX88:SX956 ACT88:ACT956 AMP88:AMP956 AWL88:AWL956 BGH88:BGH956 BQD88:BQD956">
      <formula1>"TAK - uruchamiana automatycznie,TAK - uruchamiana ręcznie,NIE"</formula1>
      <formula2>0</formula2>
    </dataValidation>
    <dataValidation type="list" allowBlank="1" showErrorMessage="1" sqref="RDT90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RNP90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RXL90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SHH90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SRD90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TAZ90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TKV90 IZ31:IZ32 SV31:SV32 ACR31:ACR32 AMN31:AMN32 AWJ31:AWJ32 BGF31:BGF32 BQB31:BQB32 BZX31:BZX32 CJT31:CJT32 CTP31:CTP32 DDL31:DDL32 DNH31:DNH32 DXD31:DXD32 EGZ31:EGZ32 EQV31:EQV32 FAR31:FAR32 FKN31:FKN32 FUJ31:FUJ32 GEF31:GEF32 GOB31:GOB32 GXX31:GXX32 HHT31:HHT32 HRP31:HRP32 IBL31:IBL32 ILH31:ILH32 IVD31:IVD32 JEZ31:JEZ32 JOV31:JOV32 JYR31:JYR32 KIN31:KIN32 KSJ31:KSJ32 LCF31:LCF32 LMB31:LMB32 LVX31:LVX32 MFT31:MFT32 MPP31:MPP32 MZL31:MZL32 NJH31:NJH32 NTD31:NTD32 OCZ31:OCZ32 OMV31:OMV32 OWR31:OWR32 PGN31:PGN32 PQJ31:PQJ32 QAF31:QAF32 QKB31:QKB32 QTX31:QTX32 RDT31:RDT32 RNP31:RNP32 RXL31:RXL32 SHH31:SHH32 SRD31:SRD32 TAZ31:TAZ32 TKV31:TKV32 TUR31:TUR32 UEN31:UEN32 UOJ31:UOJ32 UYF31:UYF32 VIB31:VIB32 VRX31:VRX32 WBT31:WBT32 WLP31:WLP32 WVL31:WVL32 TUR90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UEN90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UOJ90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UYF90 IZ49:IZ50 SV49:SV50 ACR49:ACR50 AMN49:AMN50 AWJ49:AWJ50 BGF49:BGF50 BQB49:BQB50 BZX49:BZX50 CJT49:CJT50 CTP49:CTP50 DDL49:DDL50 DNH49:DNH50 DXD49:DXD50 EGZ49:EGZ50 EQV49:EQV50 FAR49:FAR50 FKN49:FKN50 FUJ49:FUJ50 GEF49:GEF50 GOB49:GOB50 GXX49:GXX50 HHT49:HHT50 HRP49:HRP50 IBL49:IBL50 ILH49:ILH50 IVD49:IVD50 JEZ49:JEZ50 JOV49:JOV50 JYR49:JYR50 KIN49:KIN50 KSJ49:KSJ50 LCF49:LCF50 LMB49:LMB50 LVX49:LVX50 MFT49:MFT50 MPP49:MPP50 MZL49:MZL50 NJH49:NJH50 NTD49:NTD50 OCZ49:OCZ50 OMV49:OMV50 OWR49:OWR50 PGN49:PGN50 PQJ49:PQJ50 QAF49:QAF50 QKB49:QKB50 QTX49:QTX50 RDT49:RDT50 RNP49:RNP50 RXL49:RXL50 SHH49:SHH50 SRD49:SRD50 TAZ49:TAZ50 TKV49:TKV50 TUR49:TUR50 UEN49:UEN50 UOJ49:UOJ50 UYF49:UYF50 VIB49:VIB50 VRX49:VRX50 WBT49:WBT50 WLP49:WLP50 WVL49:WVL50 VIB90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VRX90 IZ58:IZ59 SV58:SV59 ACR58:ACR59 AMN58:AMN59 AWJ58:AWJ59 BGF58:BGF59 BQB58:BQB59 BZX58:BZX59 CJT58:CJT59 CTP58:CTP59 DDL58:DDL59 DNH58:DNH59 DXD58:DXD59 EGZ58:EGZ59 EQV58:EQV59 FAR58:FAR59 FKN58:FKN59 FUJ58:FUJ59 GEF58:GEF59 GOB58:GOB59 GXX58:GXX59 HHT58:HHT59 HRP58:HRP59 IBL58:IBL59 ILH58:ILH59 IVD58:IVD59 JEZ58:JEZ59 JOV58:JOV59 JYR58:JYR59 KIN58:KIN59 KSJ58:KSJ59 LCF58:LCF59 LMB58:LMB59 LVX58:LVX59 MFT58:MFT59 MPP58:MPP59 MZL58:MZL59 NJH58:NJH59 NTD58:NTD59 OCZ58:OCZ59 OMV58:OMV59 OWR58:OWR59 PGN58:PGN59 PQJ58:PQJ59 QAF58:QAF59 QKB58:QKB59 QTX58:QTX59 RDT58:RDT59 RNP58:RNP59 RXL58:RXL59 SHH58:SHH59 SRD58:SRD59 TAZ58:TAZ59 TKV58:TKV59 TUR58:TUR59 UEN58:UEN59 UOJ58:UOJ59 UYF58:UYF59 VIB58:VIB59 VRX58:VRX59 WBT58:WBT59 WLP58:WLP59 WVL58:WVL59 WBT90 IZ63 SV63 ACR63 AMN63 AWJ63 BGF63 BQB63 BZX63 CJT63 CTP63 DDL63 DNH63 DXD63 EGZ63 EQV63 FAR63 FKN63 FUJ63 GEF63 GOB63 GXX63 HHT63 HRP63 IBL63 ILH63 IVD63 JEZ63 JOV63 JYR63 KIN63 KSJ63 LCF63 LMB63 LVX63 MFT63 MPP63 MZL63 NJH63 NTD63 OCZ63 OMV63 OWR63 PGN63 PQJ63 QAF63 QKB63 QTX63 RDT63 RNP63 RXL63 SHH63 SRD63 TAZ63 TKV63 TUR63 UEN63 UOJ63 UYF63 VIB63 VRX63 WBT63 WLP63 WVL63 WLP90 IZ67:IZ68 SV67:SV68 ACR67:ACR68 AMN67:AMN68 AWJ67:AWJ68 BGF67:BGF68 BQB67:BQB68 BZX67:BZX68 CJT67:CJT68 CTP67:CTP68 DDL67:DDL68 DNH67:DNH68 DXD67:DXD68 EGZ67:EGZ68 EQV67:EQV68 FAR67:FAR68 FKN67:FKN68 FUJ67:FUJ68 GEF67:GEF68 GOB67:GOB68 GXX67:GXX68 HHT67:HHT68 HRP67:HRP68 IBL67:IBL68 ILH67:ILH68 IVD67:IVD68 JEZ67:JEZ68 JOV67:JOV68 JYR67:JYR68 KIN67:KIN68 KSJ67:KSJ68 LCF67:LCF68 LMB67:LMB68 LVX67:LVX68 MFT67:MFT68 MPP67:MPP68 MZL67:MZL68 NJH67:NJH68 NTD67:NTD68 OCZ67:OCZ68 OMV67:OMV68 OWR67:OWR68 PGN67:PGN68 PQJ67:PQJ68 QAF67:QAF68 QKB67:QKB68 QTX67:QTX68 RDT67:RDT68 RNP67:RNP68 RXL67:RXL68 SHH67:SHH68 SRD67:SRD68 TAZ67:TAZ68 TKV67:TKV68 TUR67:TUR68 UEN67:UEN68 UOJ67:UOJ68 UYF67:UYF68 VIB67:VIB68 VRX67:VRX68 WBT67:WBT68 WLP67:WLP68 WVL67:WVL68 WVL90 IZ72 SV72 ACR72 AMN72 AWJ72 BGF72 BQB72 BZX72 CJT72 CTP72 DDL72 DNH72 DXD72 EGZ72 EQV72 FAR72 FKN72 FUJ72 GEF72 GOB72 GXX72 HHT72 HRP72 IBL72 ILH72 IVD72 JEZ72 JOV72 JYR72 KIN72 KSJ72 LCF72 LMB72 LVX72 MFT72 MPP72 MZL72 NJH72 NTD72 OCZ72 OMV72 OWR72 PGN72 PQJ72 QAF72 QKB72 QTX72 RDT72 RNP72 RXL72 SHH72 SRD72 TAZ72 TKV72 TUR72 UEN72 UOJ72 UYF72 VIB72 VRX72 WBT72 WLP72 WVL72 PQJ90 IZ76:IZ77 SV76:SV77 ACR76:ACR77 AMN76:AMN77 AWJ76:AWJ77 BGF76:BGF77 BQB76:BQB77 BZX76:BZX77 CJT76:CJT77 CTP76:CTP77 DDL76:DDL77 DNH76:DNH77 DXD76:DXD77 EGZ76:EGZ77 EQV76:EQV77 FAR76:FAR77 FKN76:FKN77 FUJ76:FUJ77 GEF76:GEF77 GOB76:GOB77 GXX76:GXX77 HHT76:HHT77 HRP76:HRP77 IBL76:IBL77 ILH76:ILH77 IVD76:IVD77 JEZ76:JEZ77 JOV76:JOV77 JYR76:JYR77 KIN76:KIN77 KSJ76:KSJ77 LCF76:LCF77 LMB76:LMB77 LVX76:LVX77 MFT76:MFT77 MPP76:MPP77 MZL76:MZL77 NJH76:NJH77 NTD76:NTD77 OCZ76:OCZ77 OMV76:OMV77 OWR76:OWR77 PGN76:PGN77 PQJ76:PQJ77 QAF76:QAF77 QKB76:QKB77 QTX76:QTX77 RDT76:RDT77 RNP76:RNP77 RXL76:RXL77 SHH76:SHH77 SRD76:SRD77 TAZ76:TAZ77 TKV76:TKV77 TUR76:TUR77 UEN76:UEN77 UOJ76:UOJ77 UYF76:UYF77 VIB76:VIB77 VRX76:VRX77 WBT76:WBT77 WLP76:WLP77 WVL76:WVL77 QAF90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QKB90 IZ85:IZ86 SV85:SV86 ACR85:ACR86 AMN85:AMN86 AWJ85:AWJ86 BGF85:BGF86 BQB85:BQB86 BZX85:BZX86 CJT85:CJT86 CTP85:CTP86 DDL85:DDL86 DNH85:DNH86 DXD85:DXD86 EGZ85:EGZ86 EQV85:EQV86 FAR85:FAR86 FKN85:FKN86 FUJ85:FUJ86 GEF85:GEF86 GOB85:GOB86 GXX85:GXX86 HHT85:HHT86 HRP85:HRP86 IBL85:IBL86 ILH85:ILH86 IVD85:IVD86 JEZ85:JEZ86 JOV85:JOV86 JYR85:JYR86 KIN85:KIN86 KSJ85:KSJ86 LCF85:LCF86 LMB85:LMB86 LVX85:LVX86 MFT85:MFT86 MPP85:MPP86 MZL85:MZL86 NJH85:NJH86 NTD85:NTD86 OCZ85:OCZ86 OMV85:OMV86 OWR85:OWR86 PGN85:PGN86 PQJ85:PQJ86 QAF85:QAF86 QKB85:QKB86 QTX85:QTX86 RDT85:RDT86 RNP85:RNP86 RXL85:RXL86 SHH85:SHH86 SRD85:SRD86 TAZ85:TAZ86 TKV85:TKV86 TUR85:TUR86 UEN85:UEN86 UOJ85:UOJ86 UYF85:UYF86 VIB85:VIB86 VRX85:VRX86 WBT85:WBT86 WLP85:WLP86 WVL85:WVL86 QTX90 IZ90 SV90 ACR90 AMN90 AWJ90 BGF90 BQB90 BZX90 CJT90 CTP90 DDL90 DNH90 DXD90 EGZ90 EQV90 FAR90 FKN90 FUJ90 GEF90 GOB90 GXX90 HHT90 HRP90 IBL90 ILH90 IVD90 JEZ90 JOV90 JYR90 KIN90 KSJ90 LCF90 LMB90 LVX90 MFT90 MPP90 MZL90 NJH90 NTD90 OCZ90 OMV90 OWR90 PGN90">
      <formula1>"TAK - wewnętrzny,TAK - zewnętrzny,TAK - wewnętrzny i zewnętrzny,NIE"</formula1>
      <formula2>0</formula2>
    </dataValidation>
    <dataValidation type="list" allowBlank="1" showErrorMessage="1" sqref="OCZ87:OCZ89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OMV87:OMV89 JB3:JB6 SX3:SX6 ACT3:ACT6 AMP3:AMP6 AWL3:AWL6 BGH3:BGH6 BQD3:BQD6 BZZ3:BZZ6 CJV3:CJV6 CTR3:CTR6 DDN3:DDN6 DNJ3:DNJ6 DXF3:DXF6 EHB3:EHB6 EQX3:EQX6 FAT3:FAT6 FKP3:FKP6 FUL3:FUL6 GEH3:GEH6 GOD3:GOD6 GXZ3:GXZ6 HHV3:HHV6 HRR3:HRR6 IBN3:IBN6 ILJ3:ILJ6 IVF3:IVF6 JFB3:JFB6 JOX3:JOX6 JYT3:JYT6 KIP3:KIP6 KSL3:KSL6 LCH3:LCH6 LMD3:LMD6 LVZ3:LVZ6 MFV3:MFV6 MPR3:MPR6 MZN3:MZN6 NJJ3:NJJ6 NTF3:NTF6 ODB3:ODB6 OMX3:OMX6 OWT3:OWT6 PGP3:PGP6 PQL3:PQL6 QAH3:QAH6 QKD3:QKD6 QTZ3:QTZ6 RDV3:RDV6 RNR3:RNR6 RXN3:RXN6 SHJ3:SHJ6 SRF3:SRF6 TBB3:TBB6 TKX3:TKX6 TUT3:TUT6 UEP3:UEP6 UOL3:UOL6 UYH3:UYH6 VID3:VID6 VRZ3:VRZ6 WBV3:WBV6 WLR3:WLR6 WVN3:WVN6 OWR87:OWR89 IZ6:IZ8 SV6:SV8 ACR6:ACR8 AMN6:AMN8 AWJ6:AWJ8 BGF6:BGF8 BQB6:BQB8 BZX6:BZX8 CJT6:CJT8 CTP6:CTP8 DDL6:DDL8 DNH6:DNH8 DXD6:DXD8 EGZ6:EGZ8 EQV6:EQV8 FAR6:FAR8 FKN6:FKN8 FUJ6:FUJ8 GEF6:GEF8 GOB6:GOB8 GXX6:GXX8 HHT6:HHT8 HRP6:HRP8 IBL6:IBL8 ILH6:ILH8 IVD6:IVD8 JEZ6:JEZ8 JOV6:JOV8 JYR6:JYR8 KIN6:KIN8 KSJ6:KSJ8 LCF6:LCF8 LMB6:LMB8 LVX6:LVX8 MFT6:MFT8 MPP6:MPP8 MZL6:MZL8 NJH6:NJH8 NTD6:NTD8 OCZ6:OCZ8 OMV6:OMV8 OWR6:OWR8 PGN6:PGN8 PQJ6:PQJ8 QAF6:QAF8 QKB6:QKB8 QTX6:QTX8 RDT6:RDT8 RNP6:RNP8 RXL6:RXL8 SHH6:SHH8 SRD6:SRD8 TAZ6:TAZ8 TKV6:TKV8 TUR6:TUR8 UEN6:UEN8 UOJ6:UOJ8 UYF6:UYF8 VIB6:VIB8 VRX6:VRX8 WBT6:WBT8 WLP6:WLP8 WVL6:WVL8 PGN87:PGN89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PQJ87:PQJ89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QAF87:QAF89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QKB87:QKB89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QTX87:QTX89 JB21:JB24 SX21:SX24 ACT21:ACT24 AMP21:AMP24 AWL21:AWL24 BGH21:BGH24 BQD21:BQD24 BZZ21:BZZ24 CJV21:CJV24 CTR21:CTR24 DDN21:DDN24 DNJ21:DNJ24 DXF21:DXF24 EHB21:EHB24 EQX21:EQX24 FAT21:FAT24 FKP21:FKP24 FUL21:FUL24 GEH21:GEH24 GOD21:GOD24 GXZ21:GXZ24 HHV21:HHV24 HRR21:HRR24 IBN21:IBN24 ILJ21:ILJ24 IVF21:IVF24 JFB21:JFB24 JOX21:JOX24 JYT21:JYT24 KIP21:KIP24 KSL21:KSL24 LCH21:LCH24 LMD21:LMD24 LVZ21:LVZ24 MFV21:MFV24 MPR21:MPR24 MZN21:MZN24 NJJ21:NJJ24 NTF21:NTF24 ODB21:ODB24 OMX21:OMX24 OWT21:OWT24 PGP21:PGP24 PQL21:PQL24 QAH21:QAH24 QKD21:QKD24 QTZ21:QTZ24 RDV21:RDV24 RNR21:RNR24 RXN21:RXN24 SHJ21:SHJ24 SRF21:SRF24 TBB21:TBB24 TKX21:TKX24 TUT21:TUT24 UEP21:UEP24 UOL21:UOL24 UYH21:UYH24 VID21:VID24 VRZ21:VRZ24 WBV21:WBV24 WLR21:WLR24 WVN21:WVN24 RDT87:RDT89 IZ24:IZ26 SV24:SV26 ACR24:ACR26 AMN24:AMN26 AWJ24:AWJ26 BGF24:BGF26 BQB24:BQB26 BZX24:BZX26 CJT24:CJT26 CTP24:CTP26 DDL24:DDL26 DNH24:DNH26 DXD24:DXD26 EGZ24:EGZ26 EQV24:EQV26 FAR24:FAR26 FKN24:FKN26 FUJ24:FUJ26 GEF24:GEF26 GOB24:GOB26 GXX24:GXX26 HHT24:HHT26 HRP24:HRP26 IBL24:IBL26 ILH24:ILH26 IVD24:IVD26 JEZ24:JEZ26 JOV24:JOV26 JYR24:JYR26 KIN24:KIN26 KSJ24:KSJ26 LCF24:LCF26 LMB24:LMB26 LVX24:LVX26 MFT24:MFT26 MPP24:MPP26 MZL24:MZL26 NJH24:NJH26 NTD24:NTD26 OCZ24:OCZ26 OMV24:OMV26 OWR24:OWR26 PGN24:PGN26 PQJ24:PQJ26 QAF24:QAF26 QKB24:QKB26 QTX24:QTX26 RDT24:RDT26 RNP24:RNP26 RXL24:RXL26 SHH24:SHH26 SRD24:SRD26 TAZ24:TAZ26 TKV24:TKV26 TUR24:TUR26 UEN24:UEN26 UOJ24:UOJ26 UYF24:UYF26 VIB24:VIB26 VRX24:VRX26 WBT24:WBT26 WLP24:WLP26 WVL24:WVL26 RNP87:RNP89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RXL87:RXL89 JB30:JB33 SX30:SX33 ACT30:ACT33 AMP30:AMP33 AWL30:AWL33 BGH30:BGH33 BQD30:BQD33 BZZ30:BZZ33 CJV30:CJV33 CTR30:CTR33 DDN30:DDN33 DNJ30:DNJ33 DXF30:DXF33 EHB30:EHB33 EQX30:EQX33 FAT30:FAT33 FKP30:FKP33 FUL30:FUL33 GEH30:GEH33 GOD30:GOD33 GXZ30:GXZ33 HHV30:HHV33 HRR30:HRR33 IBN30:IBN33 ILJ30:ILJ33 IVF30:IVF33 JFB30:JFB33 JOX30:JOX33 JYT30:JYT33 KIP30:KIP33 KSL30:KSL33 LCH30:LCH33 LMD30:LMD33 LVZ30:LVZ33 MFV30:MFV33 MPR30:MPR33 MZN30:MZN33 NJJ30:NJJ33 NTF30:NTF33 ODB30:ODB33 OMX30:OMX33 OWT30:OWT33 PGP30:PGP33 PQL30:PQL33 QAH30:QAH33 QKD30:QKD33 QTZ30:QTZ33 RDV30:RDV33 RNR30:RNR33 RXN30:RXN33 SHJ30:SHJ33 SRF30:SRF33 TBB30:TBB33 TKX30:TKX33 TUT30:TUT33 UEP30:UEP33 UOL30:UOL33 UYH30:UYH33 VID30:VID33 VRZ30:VRZ33 WBV30:WBV33 WLR30:WLR33 WVN30:WVN33 SHH87:SHH89 IZ33:IZ35 SV33:SV35 ACR33:ACR35 AMN33:AMN35 AWJ33:AWJ35 BGF33:BGF35 BQB33:BQB35 BZX33:BZX35 CJT33:CJT35 CTP33:CTP35 DDL33:DDL35 DNH33:DNH35 DXD33:DXD35 EGZ33:EGZ35 EQV33:EQV35 FAR33:FAR35 FKN33:FKN35 FUJ33:FUJ35 GEF33:GEF35 GOB33:GOB35 GXX33:GXX35 HHT33:HHT35 HRP33:HRP35 IBL33:IBL35 ILH33:ILH35 IVD33:IVD35 JEZ33:JEZ35 JOV33:JOV35 JYR33:JYR35 KIN33:KIN35 KSJ33:KSJ35 LCF33:LCF35 LMB33:LMB35 LVX33:LVX35 MFT33:MFT35 MPP33:MPP35 MZL33:MZL35 NJH33:NJH35 NTD33:NTD35 OCZ33:OCZ35 OMV33:OMV35 OWR33:OWR35 PGN33:PGN35 PQJ33:PQJ35 QAF33:QAF35 QKB33:QKB35 QTX33:QTX35 RDT33:RDT35 RNP33:RNP35 RXL33:RXL35 SHH33:SHH35 SRD33:SRD35 TAZ33:TAZ35 TKV33:TKV35 TUR33:TUR35 UEN33:UEN35 UOJ33:UOJ35 UYF33:UYF35 VIB33:VIB35 VRX33:VRX35 WBT33:WBT35 WLP33:WLP35 WVL33:WVL35 SRD87:SRD8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TAZ87:TAZ89 JB39:JB42 SX39:SX42 ACT39:ACT42 AMP39:AMP42 AWL39:AWL42 BGH39:BGH42 BQD39:BQD42 BZZ39:BZZ42 CJV39:CJV42 CTR39:CTR42 DDN39:DDN42 DNJ39:DNJ42 DXF39:DXF42 EHB39:EHB42 EQX39:EQX42 FAT39:FAT42 FKP39:FKP42 FUL39:FUL42 GEH39:GEH42 GOD39:GOD42 GXZ39:GXZ42 HHV39:HHV42 HRR39:HRR42 IBN39:IBN42 ILJ39:ILJ42 IVF39:IVF42 JFB39:JFB42 JOX39:JOX42 JYT39:JYT42 KIP39:KIP42 KSL39:KSL42 LCH39:LCH42 LMD39:LMD42 LVZ39:LVZ42 MFV39:MFV42 MPR39:MPR42 MZN39:MZN42 NJJ39:NJJ42 NTF39:NTF42 ODB39:ODB42 OMX39:OMX42 OWT39:OWT42 PGP39:PGP42 PQL39:PQL42 QAH39:QAH42 QKD39:QKD42 QTZ39:QTZ42 RDV39:RDV42 RNR39:RNR42 RXN39:RXN42 SHJ39:SHJ42 SRF39:SRF42 TBB39:TBB42 TKX39:TKX42 TUT39:TUT42 UEP39:UEP42 UOL39:UOL42 UYH39:UYH42 VID39:VID42 VRZ39:VRZ42 WBV39:WBV42 WLR39:WLR42 WVN39:WVN42 TKV87:TKV89 IZ42:IZ44 SV42:SV44 ACR42:ACR44 AMN42:AMN44 AWJ42:AWJ44 BGF42:BGF44 BQB42:BQB44 BZX42:BZX44 CJT42:CJT44 CTP42:CTP44 DDL42:DDL44 DNH42:DNH44 DXD42:DXD44 EGZ42:EGZ44 EQV42:EQV44 FAR42:FAR44 FKN42:FKN44 FUJ42:FUJ44 GEF42:GEF44 GOB42:GOB44 GXX42:GXX44 HHT42:HHT44 HRP42:HRP44 IBL42:IBL44 ILH42:ILH44 IVD42:IVD44 JEZ42:JEZ44 JOV42:JOV44 JYR42:JYR44 KIN42:KIN44 KSJ42:KSJ44 LCF42:LCF44 LMB42:LMB44 LVX42:LVX44 MFT42:MFT44 MPP42:MPP44 MZL42:MZL44 NJH42:NJH44 NTD42:NTD44 OCZ42:OCZ44 OMV42:OMV44 OWR42:OWR44 PGN42:PGN44 PQJ42:PQJ44 QAF42:QAF44 QKB42:QKB44 QTX42:QTX44 RDT42:RDT44 RNP42:RNP44 RXL42:RXL44 SHH42:SHH44 SRD42:SRD44 TAZ42:TAZ44 TKV42:TKV44 TUR42:TUR44 UEN42:UEN44 UOJ42:UOJ44 UYF42:UYF44 VIB42:VIB44 VRX42:VRX44 WBT42:WBT44 WLP42:WLP44 WVL42:WVL44 TUR87:TUR89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UEN87:UEN89 JB48:JB51 SX48:SX51 ACT48:ACT51 AMP48:AMP51 AWL48:AWL51 BGH48:BGH51 BQD48:BQD51 BZZ48:BZZ51 CJV48:CJV51 CTR48:CTR51 DDN48:DDN51 DNJ48:DNJ51 DXF48:DXF51 EHB48:EHB51 EQX48:EQX51 FAT48:FAT51 FKP48:FKP51 FUL48:FUL51 GEH48:GEH51 GOD48:GOD51 GXZ48:GXZ51 HHV48:HHV51 HRR48:HRR51 IBN48:IBN51 ILJ48:ILJ51 IVF48:IVF51 JFB48:JFB51 JOX48:JOX51 JYT48:JYT51 KIP48:KIP51 KSL48:KSL51 LCH48:LCH51 LMD48:LMD51 LVZ48:LVZ51 MFV48:MFV51 MPR48:MPR51 MZN48:MZN51 NJJ48:NJJ51 NTF48:NTF51 ODB48:ODB51 OMX48:OMX51 OWT48:OWT51 PGP48:PGP51 PQL48:PQL51 QAH48:QAH51 QKD48:QKD51 QTZ48:QTZ51 RDV48:RDV51 RNR48:RNR51 RXN48:RXN51 SHJ48:SHJ51 SRF48:SRF51 TBB48:TBB51 TKX48:TKX51 TUT48:TUT51 UEP48:UEP51 UOL48:UOL51 UYH48:UYH51 VID48:VID51 VRZ48:VRZ51 WBV48:WBV51 WLR48:WLR51 WVN48:WVN51 UOJ87:UOJ89 IZ51:IZ53 SV51:SV53 ACR51:ACR53 AMN51:AMN53 AWJ51:AWJ53 BGF51:BGF53 BQB51:BQB53 BZX51:BZX53 CJT51:CJT53 CTP51:CTP53 DDL51:DDL53 DNH51:DNH53 DXD51:DXD53 EGZ51:EGZ53 EQV51:EQV53 FAR51:FAR53 FKN51:FKN53 FUJ51:FUJ53 GEF51:GEF53 GOB51:GOB53 GXX51:GXX53 HHT51:HHT53 HRP51:HRP53 IBL51:IBL53 ILH51:ILH53 IVD51:IVD53 JEZ51:JEZ53 JOV51:JOV53 JYR51:JYR53 KIN51:KIN53 KSJ51:KSJ53 LCF51:LCF53 LMB51:LMB53 LVX51:LVX53 MFT51:MFT53 MPP51:MPP53 MZL51:MZL53 NJH51:NJH53 NTD51:NTD53 OCZ51:OCZ53 OMV51:OMV53 OWR51:OWR53 PGN51:PGN53 PQJ51:PQJ53 QAF51:QAF53 QKB51:QKB53 QTX51:QTX53 RDT51:RDT53 RNP51:RNP53 RXL51:RXL53 SHH51:SHH53 SRD51:SRD53 TAZ51:TAZ53 TKV51:TKV53 TUR51:TUR53 UEN51:UEN53 UOJ51:UOJ53 UYF51:UYF53 VIB51:VIB53 VRX51:VRX53 WBT51:WBT53 WLP51:WLP53 WVL51:WVL53 UYF87:UYF89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VIB87:VIB89 JB57:JB60 SX57:SX60 ACT57:ACT60 AMP57:AMP60 AWL57:AWL60 BGH57:BGH60 BQD57:BQD60 BZZ57:BZZ60 CJV57:CJV60 CTR57:CTR60 DDN57:DDN60 DNJ57:DNJ60 DXF57:DXF60 EHB57:EHB60 EQX57:EQX60 FAT57:FAT60 FKP57:FKP60 FUL57:FUL60 GEH57:GEH60 GOD57:GOD60 GXZ57:GXZ60 HHV57:HHV60 HRR57:HRR60 IBN57:IBN60 ILJ57:ILJ60 IVF57:IVF60 JFB57:JFB60 JOX57:JOX60 JYT57:JYT60 KIP57:KIP60 KSL57:KSL60 LCH57:LCH60 LMD57:LMD60 LVZ57:LVZ60 MFV57:MFV60 MPR57:MPR60 MZN57:MZN60 NJJ57:NJJ60 NTF57:NTF60 ODB57:ODB60 OMX57:OMX60 OWT57:OWT60 PGP57:PGP60 PQL57:PQL60 QAH57:QAH60 QKD57:QKD60 QTZ57:QTZ60 RDV57:RDV60 RNR57:RNR60 RXN57:RXN60 SHJ57:SHJ60 SRF57:SRF60 TBB57:TBB60 TKX57:TKX60 TUT57:TUT60 UEP57:UEP60 UOL57:UOL60 UYH57:UYH60 VID57:VID60 VRZ57:VRZ60 WBV57:WBV60 WLR57:WLR60 WVN57:WVN60 VRX87:VRX89 IZ60:IZ62 SV60:SV62 ACR60:ACR62 AMN60:AMN62 AWJ60:AWJ62 BGF60:BGF62 BQB60:BQB62 BZX60:BZX62 CJT60:CJT62 CTP60:CTP62 DDL60:DDL62 DNH60:DNH62 DXD60:DXD62 EGZ60:EGZ62 EQV60:EQV62 FAR60:FAR62 FKN60:FKN62 FUJ60:FUJ62 GEF60:GEF62 GOB60:GOB62 GXX60:GXX62 HHT60:HHT62 HRP60:HRP62 IBL60:IBL62 ILH60:ILH62 IVD60:IVD62 JEZ60:JEZ62 JOV60:JOV62 JYR60:JYR62 KIN60:KIN62 KSJ60:KSJ62 LCF60:LCF62 LMB60:LMB62 LVX60:LVX62 MFT60:MFT62 MPP60:MPP62 MZL60:MZL62 NJH60:NJH62 NTD60:NTD62 OCZ60:OCZ62 OMV60:OMV62 OWR60:OWR62 PGN60:PGN62 PQJ60:PQJ62 QAF60:QAF62 QKB60:QKB62 QTX60:QTX62 RDT60:RDT62 RNP60:RNP62 RXL60:RXL62 SHH60:SHH62 SRD60:SRD62 TAZ60:TAZ62 TKV60:TKV62 TUR60:TUR62 UEN60:UEN62 UOJ60:UOJ62 UYF60:UYF62 VIB60:VIB62 VRX60:VRX62 WBT60:WBT62 WLP60:WLP62 WVL60:WVL62 WBT87:WBT89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WLP87:WLP89 JB66:JB69 SX66:SX69 ACT66:ACT69 AMP66:AMP69 AWL66:AWL69 BGH66:BGH69 BQD66:BQD69 BZZ66:BZZ69 CJV66:CJV69 CTR66:CTR69 DDN66:DDN69 DNJ66:DNJ69 DXF66:DXF69 EHB66:EHB69 EQX66:EQX69 FAT66:FAT69 FKP66:FKP69 FUL66:FUL69 GEH66:GEH69 GOD66:GOD69 GXZ66:GXZ69 HHV66:HHV69 HRR66:HRR69 IBN66:IBN69 ILJ66:ILJ69 IVF66:IVF69 JFB66:JFB69 JOX66:JOX69 JYT66:JYT69 KIP66:KIP69 KSL66:KSL69 LCH66:LCH69 LMD66:LMD69 LVZ66:LVZ69 MFV66:MFV69 MPR66:MPR69 MZN66:MZN69 NJJ66:NJJ69 NTF66:NTF69 ODB66:ODB69 OMX66:OMX69 OWT66:OWT69 PGP66:PGP69 PQL66:PQL69 QAH66:QAH69 QKD66:QKD69 QTZ66:QTZ69 RDV66:RDV69 RNR66:RNR69 RXN66:RXN69 SHJ66:SHJ69 SRF66:SRF69 TBB66:TBB69 TKX66:TKX69 TUT66:TUT69 UEP66:UEP69 UOL66:UOL69 UYH66:UYH69 VID66:VID69 VRZ66:VRZ69 WBV66:WBV69 WLR66:WLR69 WVN66:WVN69 WVL87:WVL89 IZ69:IZ71 SV69:SV71 ACR69:ACR71 AMN69:AMN71 AWJ69:AWJ71 BGF69:BGF71 BQB69:BQB71 BZX69:BZX71 CJT69:CJT71 CTP69:CTP71 DDL69:DDL71 DNH69:DNH71 DXD69:DXD71 EGZ69:EGZ71 EQV69:EQV71 FAR69:FAR71 FKN69:FKN71 FUJ69:FUJ71 GEF69:GEF71 GOB69:GOB71 GXX69:GXX71 HHT69:HHT71 HRP69:HRP71 IBL69:IBL71 ILH69:ILH71 IVD69:IVD71 JEZ69:JEZ71 JOV69:JOV71 JYR69:JYR71 KIN69:KIN71 KSJ69:KSJ71 LCF69:LCF71 LMB69:LMB71 LVX69:LVX71 MFT69:MFT71 MPP69:MPP71 MZL69:MZL71 NJH69:NJH71 NTD69:NTD71 OCZ69:OCZ71 OMV69:OMV71 OWR69:OWR71 PGN69:PGN71 PQJ69:PQJ71 QAF69:QAF71 QKB69:QKB71 QTX69:QTX71 RDT69:RDT71 RNP69:RNP71 RXL69:RXL71 SHH69:SHH71 SRD69:SRD71 TAZ69:TAZ71 TKV69:TKV71 TUR69:TUR71 UEN69:UEN71 UOJ69:UOJ71 UYF69:UYF71 VIB69:VIB71 VRX69:VRX71 WBT69:WBT71 WLP69:WLP71 WVL69:WVL71 LVX87:LVX89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MFT87:MFT89 JB75:JB78 SX75:SX78 ACT75:ACT78 AMP75:AMP78 AWL75:AWL78 BGH75:BGH78 BQD75:BQD78 BZZ75:BZZ78 CJV75:CJV78 CTR75:CTR78 DDN75:DDN78 DNJ75:DNJ78 DXF75:DXF78 EHB75:EHB78 EQX75:EQX78 FAT75:FAT78 FKP75:FKP78 FUL75:FUL78 GEH75:GEH78 GOD75:GOD78 GXZ75:GXZ78 HHV75:HHV78 HRR75:HRR78 IBN75:IBN78 ILJ75:ILJ78 IVF75:IVF78 JFB75:JFB78 JOX75:JOX78 JYT75:JYT78 KIP75:KIP78 KSL75:KSL78 LCH75:LCH78 LMD75:LMD78 LVZ75:LVZ78 MFV75:MFV78 MPR75:MPR78 MZN75:MZN78 NJJ75:NJJ78 NTF75:NTF78 ODB75:ODB78 OMX75:OMX78 OWT75:OWT78 PGP75:PGP78 PQL75:PQL78 QAH75:QAH78 QKD75:QKD78 QTZ75:QTZ78 RDV75:RDV78 RNR75:RNR78 RXN75:RXN78 SHJ75:SHJ78 SRF75:SRF78 TBB75:TBB78 TKX75:TKX78 TUT75:TUT78 UEP75:UEP78 UOL75:UOL78 UYH75:UYH78 VID75:VID78 VRZ75:VRZ78 WBV75:WBV78 WLR75:WLR78 WVN75:WVN78 MPP87:MPP89 IZ78:IZ80 SV78:SV80 ACR78:ACR80 AMN78:AMN80 AWJ78:AWJ80 BGF78:BGF80 BQB78:BQB80 BZX78:BZX80 CJT78:CJT80 CTP78:CTP80 DDL78:DDL80 DNH78:DNH80 DXD78:DXD80 EGZ78:EGZ80 EQV78:EQV80 FAR78:FAR80 FKN78:FKN80 FUJ78:FUJ80 GEF78:GEF80 GOB78:GOB80 GXX78:GXX80 HHT78:HHT80 HRP78:HRP80 IBL78:IBL80 ILH78:ILH80 IVD78:IVD80 JEZ78:JEZ80 JOV78:JOV80 JYR78:JYR80 KIN78:KIN80 KSJ78:KSJ80 LCF78:LCF80 LMB78:LMB80 LVX78:LVX80 MFT78:MFT80 MPP78:MPP80 MZL78:MZL80 NJH78:NJH80 NTD78:NTD80 OCZ78:OCZ80 OMV78:OMV80 OWR78:OWR80 PGN78:PGN80 PQJ78:PQJ80 QAF78:QAF80 QKB78:QKB80 QTX78:QTX80 RDT78:RDT80 RNP78:RNP80 RXL78:RXL80 SHH78:SHH80 SRD78:SRD80 TAZ78:TAZ80 TKV78:TKV80 TUR78:TUR80 UEN78:UEN80 UOJ78:UOJ80 UYF78:UYF80 VIB78:VIB80 VRX78:VRX80 WBT78:WBT80 WLP78:WLP80 WVL78:WVL80 MZL87:MZL89 IZ84 SV84 ACR84 AMN84 AWJ84 BGF84 BQB84 BZX84 CJT84 CTP84 DDL84 DNH84 DXD84 EGZ84 EQV84 FAR84 FKN84 FUJ84 GEF84 GOB84 GXX84 HHT84 HRP84 IBL84 ILH84 IVD84 JEZ84 JOV84 JYR84 KIN84 KSJ84 LCF84 LMB84 LVX84 MFT84 MPP84 MZL84 NJH84 NTD84 OCZ84 OMV84 OWR84 PGN84 PQJ84 QAF84 QKB84 QTX84 RDT84 RNP84 RXL84 SHH84 SRD84 TAZ84 TKV84 TUR84 UEN84 UOJ84 UYF84 VIB84 VRX84 WBT84 WLP84 WVL84 NJH87:NJH89 JB84:JB87 SX84:SX87 ACT84:ACT87 AMP84:AMP87 AWL84:AWL87 BGH84:BGH87 BQD84:BQD87 BZZ84:BZZ87 CJV84:CJV87 CTR84:CTR87 DDN84:DDN87 DNJ84:DNJ87 DXF84:DXF87 EHB84:EHB87 EQX84:EQX87 FAT84:FAT87 FKP84:FKP87 FUL84:FUL87 GEH84:GEH87 GOD84:GOD87 GXZ84:GXZ87 HHV84:HHV87 HRR84:HRR87 IBN84:IBN87 ILJ84:ILJ87 IVF84:IVF87 JFB84:JFB87 JOX84:JOX87 JYT84:JYT87 KIP84:KIP87 KSL84:KSL87 LCH84:LCH87 LMD84:LMD87 LVZ84:LVZ87 MFV84:MFV87 MPR84:MPR87 MZN84:MZN87 NJJ84:NJJ87 NTF84:NTF87 ODB84:ODB87 OMX84:OMX87 OWT84:OWT87 PGP84:PGP87 PQL84:PQL87 QAH84:QAH87 QKD84:QKD87 QTZ84:QTZ87 RDV84:RDV87 RNR84:RNR87 RXN84:RXN87 SHJ84:SHJ87 SRF84:SRF87 TBB84:TBB87 TKX84:TKX87 TUT84:TUT87 UEP84:UEP87 UOL84:UOL87 UYH84:UYH87 VID84:VID87 VRZ84:VRZ87 WBV84:WBV87 WLR84:WLR87 WVN84:WVN87 NTD87:NTD89 IZ87:IZ89 SV87:SV89 ACR87:ACR89 AMN87:AMN89 AWJ87:AWJ89 BGF87:BGF89 BQB87:BQB89 BZX87:BZX89 CJT87:CJT89 CTP87:CTP89 DDL87:DDL89 DNH87:DNH89 DXD87:DXD89 EGZ87:EGZ89 EQV87:EQV89 FAR87:FAR89 FKN87:FKN89 FUJ87:FUJ89 GEF87:GEF89 GOB87:GOB89 GXX87:GXX89 HHT87:HHT89 HRP87:HRP89 IBL87:IBL89 ILH87:ILH89 IVD87:IVD89 JEZ87:JEZ89 JOV87:JOV89 JYR87:JYR89 KIN87:KIN89 KSJ87:KSJ89 LCF87:LCF89 LMB87:LMB89">
      <formula1>"TAK,NIE"</formula1>
      <formula2>0</formula2>
    </dataValidation>
    <dataValidation type="list" allowBlank="1" showInputMessage="1" showErrorMessage="1" sqref="F972:F976 JB962:JB966 SX962:SX966 ACT962:ACT966 AMP962:AMP966 AWL962:AWL966 BGH962:BGH966 BQD962:BQD966 BZZ962:BZZ966 CJV962:CJV966 CTR962:CTR966 DDN962:DDN966 DNJ962:DNJ966 DXF962:DXF966 EHB962:EHB966 EQX962:EQX966 FAT962:FAT966 FKP962:FKP966 FUL962:FUL966 GEH962:GEH966 GOD962:GOD966 GXZ962:GXZ966 HHV962:HHV966 HRR962:HRR966 IBN962:IBN966 ILJ962:ILJ966 IVF962:IVF966 JFB962:JFB966 JOX962:JOX966 JYT962:JYT966 KIP962:KIP966 KSL962:KSL966 LCH962:LCH966 LMD962:LMD966 LVZ962:LVZ966 MFV962:MFV966 MPR962:MPR966 MZN962:MZN966 NJJ962:NJJ966 NTF962:NTF966 ODB962:ODB966 OMX962:OMX966 OWT962:OWT966 PGP962:PGP966 PQL962:PQL966 QAH962:QAH966 QKD962:QKD966 QTZ962:QTZ966 RDV962:RDV966 RNR962:RNR966 RXN962:RXN966 SHJ962:SHJ966 SRF962:SRF966 TBB962:TBB966 TKX962:TKX966 TUT962:TUT966 UEP962:UEP966 UOL962:UOL966 UYH962:UYH966 VID962:VID966 VRZ962:VRZ966 WBV962:WBV966 WLR962:WLR966 WVN962:WVN966 JB972:JB976 SX972:SX976 ACT972:ACT976 AMP972:AMP976 AWL972:AWL976 BGH972:BGH976 BQD972:BQD976 BZZ972:BZZ976 CJV972:CJV976 CTR972:CTR976 DDN972:DDN976 DNJ972:DNJ976 DXF972:DXF976 EHB972:EHB976 EQX972:EQX976 FAT972:FAT976 FKP972:FKP976 FUL972:FUL976 GEH972:GEH976 GOD972:GOD976 GXZ972:GXZ976 HHV972:HHV976 HRR972:HRR976 IBN972:IBN976 ILJ972:ILJ976 IVF972:IVF976 JFB972:JFB976 JOX972:JOX976 JYT972:JYT976 KIP972:KIP976 KSL972:KSL976 LCH972:LCH976 LMD972:LMD976 LVZ972:LVZ976 MFV972:MFV976 MPR972:MPR976 MZN972:MZN976 NJJ972:NJJ976 NTF972:NTF976 ODB972:ODB976 OMX972:OMX976 OWT972:OWT976 PGP972:PGP976 PQL972:PQL976 QAH972:QAH976 QKD972:QKD976 QTZ972:QTZ976 RDV972:RDV976 RNR972:RNR976 RXN972:RXN976 SHJ972:SHJ976 SRF972:SRF976 TBB972:TBB976 TKX972:TKX976 TUT972:TUT976 UEP972:UEP976 UOL972:UOL976 UYH972:UYH976 VID972:VID976 VRZ972:VRZ976 WBV972:WBV976 WLR972:WLR976 WVN972:WVN976 F962:F966 F982:F986 F43:F47 F7:F11 F16:F20 F25:F29 F34:F38 F52:F56 F61:F65 F70:F74 F79:F83 F88:F92 F97:F101 F115:F119 F124:F128 F133:F137 F916:F920 F160:F164 F178:F182 F187:F191 F151:F155 F196:F200 F214:F218 F223:F227 F232:F236 F871:F875 F241:F245 F277:F281 F286:F290 F304:F308 F313:F317 F268:F272 F331:F335 F358:F362 F367:F371 F376:F380 F403:F407 F412:F416 F421:F425 F394:F398 F430:F434 F484:F488 F502:F506 F475:F479 F529:F533 F457:F461 F466:F470 F556:F560 F565:F569 F574:F578 F583:F587 F592:F596 F619:F623 F655:F659 F673:F677 F682:F686 F691:F695 F700:F704 F709:F713 F727:F731 F736:F740 F754:F758 F772:F776 F781:F785 F790:F794 F799:F803 F808:F812 F817:F821 F826:F830 F835:F839 F610:F614 F745:F749 F844:F848 F880:F884 F889:F893 F898:F902 F907:F911 F925:F929 F934:F938 F943:F947 F106:F110 F142:F146 F169:F173 F205:F209 F250:F254 F259:F263 F295:F299 F322:F326 F340:F344 F349:F353 F385:F389 F439:F443 F448:F452 F493:F497 F511:F515 F520:F524 F538:F542 F601:F605 F628:F632 F637:F641 F646:F650 F664:F668 F718:F722 F763:F767 F547:F551 F853:F857 F862:F866 F952:F956">
      <formula1>"TAK - uruchamiana automatycznie, TAK - uruchamiana ręcznie, NIE"</formula1>
    </dataValidation>
    <dataValidation type="list" allowBlank="1" showInputMessage="1" showErrorMessage="1" sqref="D969:D970 IZ959:IZ960 SV959:SV960 ACR959:ACR960 AMN959:AMN960 AWJ959:AWJ960 BGF959:BGF960 BQB959:BQB960 BZX959:BZX960 CJT959:CJT960 CTP959:CTP960 DDL959:DDL960 DNH959:DNH960 DXD959:DXD960 EGZ959:EGZ960 EQV959:EQV960 FAR959:FAR960 FKN959:FKN960 FUJ959:FUJ960 GEF959:GEF960 GOB959:GOB960 GXX959:GXX960 HHT959:HHT960 HRP959:HRP960 IBL959:IBL960 ILH959:ILH960 IVD959:IVD960 JEZ959:JEZ960 JOV959:JOV960 JYR959:JYR960 KIN959:KIN960 KSJ959:KSJ960 LCF959:LCF960 LMB959:LMB960 LVX959:LVX960 MFT959:MFT960 MPP959:MPP960 MZL959:MZL960 NJH959:NJH960 NTD959:NTD960 OCZ959:OCZ960 OMV959:OMV960 OWR959:OWR960 PGN959:PGN960 PQJ959:PQJ960 QAF959:QAF960 QKB959:QKB960 QTX959:QTX960 RDT959:RDT960 RNP959:RNP960 RXL959:RXL960 SHH959:SHH960 SRD959:SRD960 TAZ959:TAZ960 TKV959:TKV960 TUR959:TUR960 UEN959:UEN960 UOJ959:UOJ960 UYF959:UYF960 VIB959:VIB960 VRX959:VRX960 WBT959:WBT960 WLP959:WLP960 WVL959:WVL960 D974 IZ964 SV964 ACR964 AMN964 AWJ964 BGF964 BQB964 BZX964 CJT964 CTP964 DDL964 DNH964 DXD964 EGZ964 EQV964 FAR964 FKN964 FUJ964 GEF964 GOB964 GXX964 HHT964 HRP964 IBL964 ILH964 IVD964 JEZ964 JOV964 JYR964 KIN964 KSJ964 LCF964 LMB964 LVX964 MFT964 MPP964 MZL964 NJH964 NTD964 OCZ964 OMV964 OWR964 PGN964 PQJ964 QAF964 QKB964 QTX964 RDT964 RNP964 RXL964 SHH964 SRD964 TAZ964 TKV964 TUR964 UEN964 UOJ964 UYF964 VIB964 VRX964 WBT964 WLP964 WVL964 IZ969:IZ970 SV969:SV970 ACR969:ACR970 AMN969:AMN970 AWJ969:AWJ970 BGF969:BGF970 BQB969:BQB970 BZX969:BZX970 CJT969:CJT970 CTP969:CTP970 DDL969:DDL970 DNH969:DNH970 DXD969:DXD970 EGZ969:EGZ970 EQV969:EQV970 FAR969:FAR970 FKN969:FKN970 FUJ969:FUJ970 GEF969:GEF970 GOB969:GOB970 GXX969:GXX970 HHT969:HHT970 HRP969:HRP970 IBL969:IBL970 ILH969:ILH970 IVD969:IVD970 JEZ969:JEZ970 JOV969:JOV970 JYR969:JYR970 KIN969:KIN970 KSJ969:KSJ970 LCF969:LCF970 LMB969:LMB970 LVX969:LVX970 MFT969:MFT970 MPP969:MPP970 MZL969:MZL970 NJH969:NJH970 NTD969:NTD970 OCZ969:OCZ970 OMV969:OMV970 OWR969:OWR970 PGN969:PGN970 PQJ969:PQJ970 QAF969:QAF970 QKB969:QKB970 QTX969:QTX970 RDT969:RDT970 RNP969:RNP970 RXL969:RXL970 SHH969:SHH970 SRD969:SRD970 TAZ969:TAZ970 TKV969:TKV970 TUR969:TUR970 UEN969:UEN970 UOJ969:UOJ970 UYF969:UYF970 VIB969:VIB970 VRX969:VRX970 WBT969:WBT970 WLP969:WLP970 WVL969:WVL970 IZ974 SV974 ACR974 AMN974 AWJ974 BGF974 BQB974 BZX974 CJT974 CTP974 DDL974 DNH974 DXD974 EGZ974 EQV974 FAR974 FKN974 FUJ974 GEF974 GOB974 GXX974 HHT974 HRP974 IBL974 ILH974 IVD974 JEZ974 JOV974 JYR974 KIN974 KSJ974 LCF974 LMB974 LVX974 MFT974 MPP974 MZL974 NJH974 NTD974 OCZ974 OMV974 OWR974 PGN974 PQJ974 QAF974 QKB974 QTX974 RDT974 RNP974 RXL974 SHH974 SRD974 TAZ974 TKV974 TUR974 UEN974 UOJ974 UYF974 VIB974 VRX974 WBT974 WLP974 WVL974 D959:D960 D964 D979:D980 D984 D40:D41 D45 D670:D671 D751:D752 D4:D5 D9 D13:D14 D18 D22:D23 D27 D31:D32 D36 D49:D50 D54 D58:D59 D63 D67:D68 D72 D76:D77 D81 D85:D86 D90 D94:D95 D99 D103:D104 D108 D112:D113 D117 D121:D122 D126 D130:D131 D265:D266 D355:D356 D481:D482 D472:D473 D139:D140 D144 D157:D158 D162 D166:D167 D175:D176 D180 D184:D185 D189 D148:D149 D153 D193:D194 D198 D202:D203 D207 D211:D212 D216 D220:D221 D225 D229:D230 D234 D261 D301:D302 D238:D239 D243 D247:D248 D252 D256:D257 D274:D275 D279 D283:D284 D288 D292:D293 D297 D306 D310:D311 D315 D319:D320 D324 D270 D328:D329 D333 D337:D338 D342 D346:D347 D351 D360 D364:D365 D369 D373:D374 D378 D382:D383 D387 D400:D401 D405 D409:D410 D414 D418:D419 D423 D391:D392 D396 D427:D428 D432 D436:D437 D441 D445:D446 D450 D486 D490:D491 D495 D499:D500 D504 D477 D508:D509 D513 D526:D527 D531 D454:D455 D459 D463:D464 D468 D517:D518 D522 D535:D536 D540 D553:D554 D558 D562:D563 D567 D571:D572 D576 D580:D581 D585 D589:D590 D594 D598:D599 D603 D616:D617 D621 D625:D626 D630 D634:D635 D639 D643:D644 D648 D652:D653 D657 D661:D662 D666 D675 D679:D680 D684 D688:D689 D693 D697:D698 D702 D706:D707 D711 D715:D716 D720 D724:D725 D729 D733:D734 D738 D756 D760:D761 D765 D769:D770 D774 D778:D779 D783 D787:D788 D792 D796:D797 D801 D805:D806 D810 D814:D815 D819 D823:D824 D828 D832:D833 D837 D607:D608 D612 D742:D743 D747 D841:D842 D846 D868:D869 D873 D877:D878 D882 D886:D887 D891 D895:D896 D900 D904:D905 D909 D913:D914 D918 D922:D923 D927 D931:D932 D936 D940:D941 D945 D135 D171 D544:D545 D549 D850:D851 D855 D859:D860 D864 D949:D950 D954">
      <formula1>"TAK - wewnętrzny, TAK - zewnętrzny, TAK - wewnętrzny i zewnętrzny, NIE"</formula1>
    </dataValidation>
    <dataValidation type="list" allowBlank="1" showInputMessage="1" showErrorMessage="1" sqref="F968:F971 JB958:JB961 SX958:SX961 ACT958:ACT961 AMP958:AMP961 AWL958:AWL961 BGH958:BGH961 BQD958:BQD961 BZZ958:BZZ961 CJV958:CJV961 CTR958:CTR961 DDN958:DDN961 DNJ958:DNJ961 DXF958:DXF961 EHB958:EHB961 EQX958:EQX961 FAT958:FAT961 FKP958:FKP961 FUL958:FUL961 GEH958:GEH961 GOD958:GOD961 GXZ958:GXZ961 HHV958:HHV961 HRR958:HRR961 IBN958:IBN961 ILJ958:ILJ961 IVF958:IVF961 JFB958:JFB961 JOX958:JOX961 JYT958:JYT961 KIP958:KIP961 KSL958:KSL961 LCH958:LCH961 LMD958:LMD961 LVZ958:LVZ961 MFV958:MFV961 MPR958:MPR961 MZN958:MZN961 NJJ958:NJJ961 NTF958:NTF961 ODB958:ODB961 OMX958:OMX961 OWT958:OWT961 PGP958:PGP961 PQL958:PQL961 QAH958:QAH961 QKD958:QKD961 QTZ958:QTZ961 RDV958:RDV961 RNR958:RNR961 RXN958:RXN961 SHJ958:SHJ961 SRF958:SRF961 TBB958:TBB961 TKX958:TKX961 TUT958:TUT961 UEP958:UEP961 UOL958:UOL961 UYH958:UYH961 VID958:VID961 VRZ958:VRZ961 WBV958:WBV961 WLR958:WLR961 WVN958:WVN961 D968 IZ958 SV958 ACR958 AMN958 AWJ958 BGF958 BQB958 BZX958 CJT958 CTP958 DDL958 DNH958 DXD958 EGZ958 EQV958 FAR958 FKN958 FUJ958 GEF958 GOB958 GXX958 HHT958 HRP958 IBL958 ILH958 IVD958 JEZ958 JOV958 JYR958 KIN958 KSJ958 LCF958 LMB958 LVX958 MFT958 MPP958 MZL958 NJH958 NTD958 OCZ958 OMV958 OWR958 PGN958 PQJ958 QAF958 QKB958 QTX958 RDT958 RNP958 RXL958 SHH958 SRD958 TAZ958 TKV958 TUR958 UEN958 UOJ958 UYF958 VIB958 VRX958 WBT958 WLP958 WVL958 D971:D973 IZ961:IZ963 SV961:SV963 ACR961:ACR963 AMN961:AMN963 AWJ961:AWJ963 BGF961:BGF963 BQB961:BQB963 BZX961:BZX963 CJT961:CJT963 CTP961:CTP963 DDL961:DDL963 DNH961:DNH963 DXD961:DXD963 EGZ961:EGZ963 EQV961:EQV963 FAR961:FAR963 FKN961:FKN963 FUJ961:FUJ963 GEF961:GEF963 GOB961:GOB963 GXX961:GXX963 HHT961:HHT963 HRP961:HRP963 IBL961:IBL963 ILH961:ILH963 IVD961:IVD963 JEZ961:JEZ963 JOV961:JOV963 JYR961:JYR963 KIN961:KIN963 KSJ961:KSJ963 LCF961:LCF963 LMB961:LMB963 LVX961:LVX963 MFT961:MFT963 MPP961:MPP963 MZL961:MZL963 NJH961:NJH963 NTD961:NTD963 OCZ961:OCZ963 OMV961:OMV963 OWR961:OWR963 PGN961:PGN963 PQJ961:PQJ963 QAF961:QAF963 QKB961:QKB963 QTX961:QTX963 RDT961:RDT963 RNP961:RNP963 RXL961:RXL963 SHH961:SHH963 SRD961:SRD963 TAZ961:TAZ963 TKV961:TKV963 TUR961:TUR963 UEN961:UEN963 UOJ961:UOJ963 UYF961:UYF963 VIB961:VIB963 VRX961:VRX963 WBT961:WBT963 WLP961:WLP963 WVL961:WVL963 JB968:JB971 SX968:SX971 ACT968:ACT971 AMP968:AMP971 AWL968:AWL971 BGH968:BGH971 BQD968:BQD971 BZZ968:BZZ971 CJV968:CJV971 CTR968:CTR971 DDN968:DDN971 DNJ968:DNJ971 DXF968:DXF971 EHB968:EHB971 EQX968:EQX971 FAT968:FAT971 FKP968:FKP971 FUL968:FUL971 GEH968:GEH971 GOD968:GOD971 GXZ968:GXZ971 HHV968:HHV971 HRR968:HRR971 IBN968:IBN971 ILJ968:ILJ971 IVF968:IVF971 JFB968:JFB971 JOX968:JOX971 JYT968:JYT971 KIP968:KIP971 KSL968:KSL971 LCH968:LCH971 LMD968:LMD971 LVZ968:LVZ971 MFV968:MFV971 MPR968:MPR971 MZN968:MZN971 NJJ968:NJJ971 NTF968:NTF971 ODB968:ODB971 OMX968:OMX971 OWT968:OWT971 PGP968:PGP971 PQL968:PQL971 QAH968:QAH971 QKD968:QKD971 QTZ968:QTZ971 RDV968:RDV971 RNR968:RNR971 RXN968:RXN971 SHJ968:SHJ971 SRF968:SRF971 TBB968:TBB971 TKX968:TKX971 TUT968:TUT971 UEP968:UEP971 UOL968:UOL971 UYH968:UYH971 VID968:VID971 VRZ968:VRZ971 WBV968:WBV971 WLR968:WLR971 WVN968:WVN971 IZ968 SV968 ACR968 AMN968 AWJ968 BGF968 BQB968 BZX968 CJT968 CTP968 DDL968 DNH968 DXD968 EGZ968 EQV968 FAR968 FKN968 FUJ968 GEF968 GOB968 GXX968 HHT968 HRP968 IBL968 ILH968 IVD968 JEZ968 JOV968 JYR968 KIN968 KSJ968 LCF968 LMB968 LVX968 MFT968 MPP968 MZL968 NJH968 NTD968 OCZ968 OMV968 OWR968 PGN968 PQJ968 QAF968 QKB968 QTX968 RDT968 RNP968 RXL968 SHH968 SRD968 TAZ968 TKV968 TUR968 UEN968 UOJ968 UYF968 VIB968 VRX968 WBT968 WLP968 WVL968 IZ971:IZ973 SV971:SV973 ACR971:ACR973 AMN971:AMN973 AWJ971:AWJ973 BGF971:BGF973 BQB971:BQB973 BZX971:BZX973 CJT971:CJT973 CTP971:CTP973 DDL971:DDL973 DNH971:DNH973 DXD971:DXD973 EGZ971:EGZ973 EQV971:EQV973 FAR971:FAR973 FKN971:FKN973 FUJ971:FUJ973 GEF971:GEF973 GOB971:GOB973 GXX971:GXX973 HHT971:HHT973 HRP971:HRP973 IBL971:IBL973 ILH971:ILH973 IVD971:IVD973 JEZ971:JEZ973 JOV971:JOV973 JYR971:JYR973 KIN971:KIN973 KSJ971:KSJ973 LCF971:LCF973 LMB971:LMB973 LVX971:LVX973 MFT971:MFT973 MPP971:MPP973 MZL971:MZL973 NJH971:NJH973 NTD971:NTD973 OCZ971:OCZ973 OMV971:OMV973 OWR971:OWR973 PGN971:PGN973 PQJ971:PQJ973 QAF971:QAF973 QKB971:QKB973 QTX971:QTX973 RDT971:RDT973 RNP971:RNP973 RXL971:RXL973 SHH971:SHH973 SRD971:SRD973 TAZ971:TAZ973 TKV971:TKV973 TUR971:TUR973 UEN971:UEN973 UOJ971:UOJ973 UYF971:UYF973 VIB971:VIB973 VRX971:VRX973 WBT971:WBT973 WLP971:WLP973 WVL971:WVL973 F958:F961 D958 D961:D963 F978:F981 D978 D981:D983 D39 D42:D44 F39:F42 D885 D915:D917 F3:F6 D3 D6:D8 F12:F15 D12 D15:D17 F21:F24 D21 D24:D26 F30:F33 D30 D33:D35 D48 D51:D53 F48:F51 F390:F393 D390 D393:D395 D444 F372:F375 D372 F381:F384 F102:F105 D111 D114:D116 F111:F114 F120:F123 D120 F129:F132 D129 F147:F150 D147 F156:F159 D222:D224 F228:F231 D228 D231:D233 F210:F213 D210 D777 D789:D791 D807:D809 D825:D827 F606:F609 F858:F861 D138 D141:D143 D150:D152 D156 D159:D161 F165:F168 F174:F177 D174 D177:D179 F57:F60 D57 D60:D62 F66:F69 D66 D69:D71 F84:F87 F75:F78 D75 D84 D87:D89 D213:D215 F183:F186 D183 D186:D188 D192 D195:D197 F192:F195 F201:F204 D93 D96:D98 D102 F93:F96 D375:D377 D381 D384:D386 D354 D357:D359 F354:F357 D363 F399:F402 D399 D402:D404 D417 F408:F411 D408 D411:D413 D447:D449 D426 D429:D431 F480:F483 D480 F498:F501 D489 D492:D494 D498 F669:F672 F705:F708 D753:D755 F237:F240 D237 D240:D242 D255 F246:F249 F273:F276 D246 D249:D251 D273 D276:D278 F282:F285 D282 D285:D287 F291:F294 D300 D291 D303:D305 F300:F303 D309 D312:D314 F309:F312 F318:F321 F264:F267 D264 D267:D269 F327:F330 D327 D330:D332 F336:F339 D336 D339:D341 F345:F348 D345 D501:D503 F471:F474 D471 F426:F429 F435:F438 D435 F444:F447 D474:D476 F507:F510 D519:D521 D507 D528:D530 F525:F528 F453:F456 D453 D456:D458 F462:F465 D462 D465:D467 D525 D546:D548 F516:F519 D516 D534 D552 D555:D557 F561:F564 D561 D564:D566 F579:F582 F570:F573 D579 D582:D584 F588:F591 D588 D591:D593 F597:F600 F615:F618 D615 D618:D620 F624:F627 D624 D627:D629 F633:F636 D633 D636:D638 F642:F645 D642 F651:F654 D651 D654:D656 F660:F663 D660 D669 D672:D674 F678:F681 D678 D681:D683 F687:F690 D687 D690:D692 F696:F699 D696 D699:D701 D705 D708:D710 F714:F717 D714 D717:D719 F723:F726 D723 D726:D728 F732:F735 D732 D735:D737 D750 F750:F753 D759 D762:D764 F759:F762 D771:D773 D768 F768:F771 D780:D782 F777:F780 D786 F786:F789 D795 D804 D798:D800 F795:F798 D813 F804:F807 D822 D816:D818 F813:F816 D831 F822:F825 D606 D834:D836 F831:F834 D609:D611 F741:F744 D741 D744:D746 D843:D845 D840 F840:F843 D879:D881 D870:D872 F867:F870 D888:D890 D876 F876:F879 D897:D899 F885:F888 D903 D894 F894:F897 D912 D906:D908 F903:F906 D921 F912:F915 D933:D935 D924:D926 F921:F924 D942:D944 D930 F930:F933 F939:F942 D939 D78:D80 D105:D107 D123:D125 D132:D134 F138:F141 D165 D168:D170 D201 D204:D206 F219:F222 D219 D258:D260 F255:F258 D294:D296 D318 D321:D323 D348:D350 D366:D368 F363:F366 D420:D422 F417:F420 D438:D440 D483:D485 F489:F492 D510:D512 D537:D539 F534:F537 D570 D573:D575 D597 D600:D602 D645:D647 D663:D665 F543:F546 D543 F552:F555 D849 D861:D863 D852:D854 F849:F852 D867 D858 D948 D951:D953 F948:F951">
      <formula1>"TAK, NIE"</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J206"/>
  <sheetViews>
    <sheetView workbookViewId="0">
      <pane ySplit="2" topLeftCell="A3" activePane="bottomLeft" state="frozen"/>
      <selection pane="bottomLeft" activeCell="H23" sqref="H23"/>
    </sheetView>
  </sheetViews>
  <sheetFormatPr defaultRowHeight="13.2" x14ac:dyDescent="0.25"/>
  <cols>
    <col min="1" max="1" width="4.33203125" style="5" customWidth="1"/>
    <col min="2" max="2" width="56" style="5" customWidth="1"/>
    <col min="3" max="3" width="29.33203125" style="4" customWidth="1"/>
    <col min="4" max="4" width="10.33203125" style="5" bestFit="1" customWidth="1"/>
    <col min="5" max="5" width="26.44140625" style="2" customWidth="1"/>
    <col min="6" max="6" width="12" style="2" customWidth="1"/>
    <col min="7" max="7" width="17.88671875" style="5" customWidth="1"/>
    <col min="8" max="8" width="19.109375" style="5" customWidth="1"/>
    <col min="9" max="9" width="9.109375" style="5"/>
    <col min="10" max="10" width="22.88671875" style="5" customWidth="1"/>
    <col min="11" max="175" width="9.109375" style="5"/>
    <col min="176" max="176" width="3.6640625" style="5" customWidth="1"/>
    <col min="177" max="177" width="23.6640625" style="5" customWidth="1"/>
    <col min="178" max="178" width="27.33203125" style="5" customWidth="1"/>
    <col min="179" max="179" width="10.33203125" style="5" customWidth="1"/>
    <col min="180" max="180" width="18.109375" style="5" customWidth="1"/>
    <col min="181" max="181" width="28.44140625" style="5" customWidth="1"/>
    <col min="182" max="431" width="9.109375" style="5"/>
    <col min="432" max="432" width="3.6640625" style="5" customWidth="1"/>
    <col min="433" max="433" width="23.6640625" style="5" customWidth="1"/>
    <col min="434" max="434" width="27.33203125" style="5" customWidth="1"/>
    <col min="435" max="435" width="10.33203125" style="5" customWidth="1"/>
    <col min="436" max="436" width="18.109375" style="5" customWidth="1"/>
    <col min="437" max="437" width="28.44140625" style="5" customWidth="1"/>
    <col min="438" max="687" width="9.109375" style="5"/>
    <col min="688" max="688" width="3.6640625" style="5" customWidth="1"/>
    <col min="689" max="689" width="23.6640625" style="5" customWidth="1"/>
    <col min="690" max="690" width="27.33203125" style="5" customWidth="1"/>
    <col min="691" max="691" width="10.33203125" style="5" customWidth="1"/>
    <col min="692" max="692" width="18.109375" style="5" customWidth="1"/>
    <col min="693" max="693" width="28.44140625" style="5" customWidth="1"/>
    <col min="694" max="943" width="9.109375" style="5"/>
    <col min="944" max="944" width="3.6640625" style="5" customWidth="1"/>
    <col min="945" max="945" width="23.6640625" style="5" customWidth="1"/>
    <col min="946" max="946" width="27.33203125" style="5" customWidth="1"/>
    <col min="947" max="947" width="10.33203125" style="5" customWidth="1"/>
    <col min="948" max="948" width="18.109375" style="5" customWidth="1"/>
    <col min="949" max="949" width="28.44140625" style="5" customWidth="1"/>
    <col min="950" max="1199" width="9.109375" style="5"/>
    <col min="1200" max="1200" width="3.6640625" style="5" customWidth="1"/>
    <col min="1201" max="1201" width="23.6640625" style="5" customWidth="1"/>
    <col min="1202" max="1202" width="27.33203125" style="5" customWidth="1"/>
    <col min="1203" max="1203" width="10.33203125" style="5" customWidth="1"/>
    <col min="1204" max="1204" width="18.109375" style="5" customWidth="1"/>
    <col min="1205" max="1205" width="28.44140625" style="5" customWidth="1"/>
    <col min="1206" max="1455" width="9.109375" style="5"/>
    <col min="1456" max="1456" width="3.6640625" style="5" customWidth="1"/>
    <col min="1457" max="1457" width="23.6640625" style="5" customWidth="1"/>
    <col min="1458" max="1458" width="27.33203125" style="5" customWidth="1"/>
    <col min="1459" max="1459" width="10.33203125" style="5" customWidth="1"/>
    <col min="1460" max="1460" width="18.109375" style="5" customWidth="1"/>
    <col min="1461" max="1461" width="28.44140625" style="5" customWidth="1"/>
    <col min="1462" max="1711" width="9.109375" style="5"/>
    <col min="1712" max="1712" width="3.6640625" style="5" customWidth="1"/>
    <col min="1713" max="1713" width="23.6640625" style="5" customWidth="1"/>
    <col min="1714" max="1714" width="27.33203125" style="5" customWidth="1"/>
    <col min="1715" max="1715" width="10.33203125" style="5" customWidth="1"/>
    <col min="1716" max="1716" width="18.109375" style="5" customWidth="1"/>
    <col min="1717" max="1717" width="28.44140625" style="5" customWidth="1"/>
    <col min="1718" max="1967" width="9.109375" style="5"/>
    <col min="1968" max="1968" width="3.6640625" style="5" customWidth="1"/>
    <col min="1969" max="1969" width="23.6640625" style="5" customWidth="1"/>
    <col min="1970" max="1970" width="27.33203125" style="5" customWidth="1"/>
    <col min="1971" max="1971" width="10.33203125" style="5" customWidth="1"/>
    <col min="1972" max="1972" width="18.109375" style="5" customWidth="1"/>
    <col min="1973" max="1973" width="28.44140625" style="5" customWidth="1"/>
    <col min="1974" max="2223" width="9.109375" style="5"/>
    <col min="2224" max="2224" width="3.6640625" style="5" customWidth="1"/>
    <col min="2225" max="2225" width="23.6640625" style="5" customWidth="1"/>
    <col min="2226" max="2226" width="27.33203125" style="5" customWidth="1"/>
    <col min="2227" max="2227" width="10.33203125" style="5" customWidth="1"/>
    <col min="2228" max="2228" width="18.109375" style="5" customWidth="1"/>
    <col min="2229" max="2229" width="28.44140625" style="5" customWidth="1"/>
    <col min="2230" max="2479" width="9.109375" style="5"/>
    <col min="2480" max="2480" width="3.6640625" style="5" customWidth="1"/>
    <col min="2481" max="2481" width="23.6640625" style="5" customWidth="1"/>
    <col min="2482" max="2482" width="27.33203125" style="5" customWidth="1"/>
    <col min="2483" max="2483" width="10.33203125" style="5" customWidth="1"/>
    <col min="2484" max="2484" width="18.109375" style="5" customWidth="1"/>
    <col min="2485" max="2485" width="28.44140625" style="5" customWidth="1"/>
    <col min="2486" max="2735" width="9.109375" style="5"/>
    <col min="2736" max="2736" width="3.6640625" style="5" customWidth="1"/>
    <col min="2737" max="2737" width="23.6640625" style="5" customWidth="1"/>
    <col min="2738" max="2738" width="27.33203125" style="5" customWidth="1"/>
    <col min="2739" max="2739" width="10.33203125" style="5" customWidth="1"/>
    <col min="2740" max="2740" width="18.109375" style="5" customWidth="1"/>
    <col min="2741" max="2741" width="28.44140625" style="5" customWidth="1"/>
    <col min="2742" max="2991" width="9.109375" style="5"/>
    <col min="2992" max="2992" width="3.6640625" style="5" customWidth="1"/>
    <col min="2993" max="2993" width="23.6640625" style="5" customWidth="1"/>
    <col min="2994" max="2994" width="27.33203125" style="5" customWidth="1"/>
    <col min="2995" max="2995" width="10.33203125" style="5" customWidth="1"/>
    <col min="2996" max="2996" width="18.109375" style="5" customWidth="1"/>
    <col min="2997" max="2997" width="28.44140625" style="5" customWidth="1"/>
    <col min="2998" max="3247" width="9.109375" style="5"/>
    <col min="3248" max="3248" width="3.6640625" style="5" customWidth="1"/>
    <col min="3249" max="3249" width="23.6640625" style="5" customWidth="1"/>
    <col min="3250" max="3250" width="27.33203125" style="5" customWidth="1"/>
    <col min="3251" max="3251" width="10.33203125" style="5" customWidth="1"/>
    <col min="3252" max="3252" width="18.109375" style="5" customWidth="1"/>
    <col min="3253" max="3253" width="28.44140625" style="5" customWidth="1"/>
    <col min="3254" max="3503" width="9.109375" style="5"/>
    <col min="3504" max="3504" width="3.6640625" style="5" customWidth="1"/>
    <col min="3505" max="3505" width="23.6640625" style="5" customWidth="1"/>
    <col min="3506" max="3506" width="27.33203125" style="5" customWidth="1"/>
    <col min="3507" max="3507" width="10.33203125" style="5" customWidth="1"/>
    <col min="3508" max="3508" width="18.109375" style="5" customWidth="1"/>
    <col min="3509" max="3509" width="28.44140625" style="5" customWidth="1"/>
    <col min="3510" max="3759" width="9.109375" style="5"/>
    <col min="3760" max="3760" width="3.6640625" style="5" customWidth="1"/>
    <col min="3761" max="3761" width="23.6640625" style="5" customWidth="1"/>
    <col min="3762" max="3762" width="27.33203125" style="5" customWidth="1"/>
    <col min="3763" max="3763" width="10.33203125" style="5" customWidth="1"/>
    <col min="3764" max="3764" width="18.109375" style="5" customWidth="1"/>
    <col min="3765" max="3765" width="28.44140625" style="5" customWidth="1"/>
    <col min="3766" max="4015" width="9.109375" style="5"/>
    <col min="4016" max="4016" width="3.6640625" style="5" customWidth="1"/>
    <col min="4017" max="4017" width="23.6640625" style="5" customWidth="1"/>
    <col min="4018" max="4018" width="27.33203125" style="5" customWidth="1"/>
    <col min="4019" max="4019" width="10.33203125" style="5" customWidth="1"/>
    <col min="4020" max="4020" width="18.109375" style="5" customWidth="1"/>
    <col min="4021" max="4021" width="28.44140625" style="5" customWidth="1"/>
    <col min="4022" max="4271" width="9.109375" style="5"/>
    <col min="4272" max="4272" width="3.6640625" style="5" customWidth="1"/>
    <col min="4273" max="4273" width="23.6640625" style="5" customWidth="1"/>
    <col min="4274" max="4274" width="27.33203125" style="5" customWidth="1"/>
    <col min="4275" max="4275" width="10.33203125" style="5" customWidth="1"/>
    <col min="4276" max="4276" width="18.109375" style="5" customWidth="1"/>
    <col min="4277" max="4277" width="28.44140625" style="5" customWidth="1"/>
    <col min="4278" max="4527" width="9.109375" style="5"/>
    <col min="4528" max="4528" width="3.6640625" style="5" customWidth="1"/>
    <col min="4529" max="4529" width="23.6640625" style="5" customWidth="1"/>
    <col min="4530" max="4530" width="27.33203125" style="5" customWidth="1"/>
    <col min="4531" max="4531" width="10.33203125" style="5" customWidth="1"/>
    <col min="4532" max="4532" width="18.109375" style="5" customWidth="1"/>
    <col min="4533" max="4533" width="28.44140625" style="5" customWidth="1"/>
    <col min="4534" max="4783" width="9.109375" style="5"/>
    <col min="4784" max="4784" width="3.6640625" style="5" customWidth="1"/>
    <col min="4785" max="4785" width="23.6640625" style="5" customWidth="1"/>
    <col min="4786" max="4786" width="27.33203125" style="5" customWidth="1"/>
    <col min="4787" max="4787" width="10.33203125" style="5" customWidth="1"/>
    <col min="4788" max="4788" width="18.109375" style="5" customWidth="1"/>
    <col min="4789" max="4789" width="28.44140625" style="5" customWidth="1"/>
    <col min="4790" max="5039" width="9.109375" style="5"/>
    <col min="5040" max="5040" width="3.6640625" style="5" customWidth="1"/>
    <col min="5041" max="5041" width="23.6640625" style="5" customWidth="1"/>
    <col min="5042" max="5042" width="27.33203125" style="5" customWidth="1"/>
    <col min="5043" max="5043" width="10.33203125" style="5" customWidth="1"/>
    <col min="5044" max="5044" width="18.109375" style="5" customWidth="1"/>
    <col min="5045" max="5045" width="28.44140625" style="5" customWidth="1"/>
    <col min="5046" max="5295" width="9.109375" style="5"/>
    <col min="5296" max="5296" width="3.6640625" style="5" customWidth="1"/>
    <col min="5297" max="5297" width="23.6640625" style="5" customWidth="1"/>
    <col min="5298" max="5298" width="27.33203125" style="5" customWidth="1"/>
    <col min="5299" max="5299" width="10.33203125" style="5" customWidth="1"/>
    <col min="5300" max="5300" width="18.109375" style="5" customWidth="1"/>
    <col min="5301" max="5301" width="28.44140625" style="5" customWidth="1"/>
    <col min="5302" max="5551" width="9.109375" style="5"/>
    <col min="5552" max="5552" width="3.6640625" style="5" customWidth="1"/>
    <col min="5553" max="5553" width="23.6640625" style="5" customWidth="1"/>
    <col min="5554" max="5554" width="27.33203125" style="5" customWidth="1"/>
    <col min="5555" max="5555" width="10.33203125" style="5" customWidth="1"/>
    <col min="5556" max="5556" width="18.109375" style="5" customWidth="1"/>
    <col min="5557" max="5557" width="28.44140625" style="5" customWidth="1"/>
    <col min="5558" max="5807" width="9.109375" style="5"/>
    <col min="5808" max="5808" width="3.6640625" style="5" customWidth="1"/>
    <col min="5809" max="5809" width="23.6640625" style="5" customWidth="1"/>
    <col min="5810" max="5810" width="27.33203125" style="5" customWidth="1"/>
    <col min="5811" max="5811" width="10.33203125" style="5" customWidth="1"/>
    <col min="5812" max="5812" width="18.109375" style="5" customWidth="1"/>
    <col min="5813" max="5813" width="28.44140625" style="5" customWidth="1"/>
    <col min="5814" max="6063" width="9.109375" style="5"/>
    <col min="6064" max="6064" width="3.6640625" style="5" customWidth="1"/>
    <col min="6065" max="6065" width="23.6640625" style="5" customWidth="1"/>
    <col min="6066" max="6066" width="27.33203125" style="5" customWidth="1"/>
    <col min="6067" max="6067" width="10.33203125" style="5" customWidth="1"/>
    <col min="6068" max="6068" width="18.109375" style="5" customWidth="1"/>
    <col min="6069" max="6069" width="28.44140625" style="5" customWidth="1"/>
    <col min="6070" max="6319" width="9.109375" style="5"/>
    <col min="6320" max="6320" width="3.6640625" style="5" customWidth="1"/>
    <col min="6321" max="6321" width="23.6640625" style="5" customWidth="1"/>
    <col min="6322" max="6322" width="27.33203125" style="5" customWidth="1"/>
    <col min="6323" max="6323" width="10.33203125" style="5" customWidth="1"/>
    <col min="6324" max="6324" width="18.109375" style="5" customWidth="1"/>
    <col min="6325" max="6325" width="28.44140625" style="5" customWidth="1"/>
    <col min="6326" max="6575" width="9.109375" style="5"/>
    <col min="6576" max="6576" width="3.6640625" style="5" customWidth="1"/>
    <col min="6577" max="6577" width="23.6640625" style="5" customWidth="1"/>
    <col min="6578" max="6578" width="27.33203125" style="5" customWidth="1"/>
    <col min="6579" max="6579" width="10.33203125" style="5" customWidth="1"/>
    <col min="6580" max="6580" width="18.109375" style="5" customWidth="1"/>
    <col min="6581" max="6581" width="28.44140625" style="5" customWidth="1"/>
    <col min="6582" max="6831" width="9.109375" style="5"/>
    <col min="6832" max="6832" width="3.6640625" style="5" customWidth="1"/>
    <col min="6833" max="6833" width="23.6640625" style="5" customWidth="1"/>
    <col min="6834" max="6834" width="27.33203125" style="5" customWidth="1"/>
    <col min="6835" max="6835" width="10.33203125" style="5" customWidth="1"/>
    <col min="6836" max="6836" width="18.109375" style="5" customWidth="1"/>
    <col min="6837" max="6837" width="28.44140625" style="5" customWidth="1"/>
    <col min="6838" max="7087" width="9.109375" style="5"/>
    <col min="7088" max="7088" width="3.6640625" style="5" customWidth="1"/>
    <col min="7089" max="7089" width="23.6640625" style="5" customWidth="1"/>
    <col min="7090" max="7090" width="27.33203125" style="5" customWidth="1"/>
    <col min="7091" max="7091" width="10.33203125" style="5" customWidth="1"/>
    <col min="7092" max="7092" width="18.109375" style="5" customWidth="1"/>
    <col min="7093" max="7093" width="28.44140625" style="5" customWidth="1"/>
    <col min="7094" max="7343" width="9.109375" style="5"/>
    <col min="7344" max="7344" width="3.6640625" style="5" customWidth="1"/>
    <col min="7345" max="7345" width="23.6640625" style="5" customWidth="1"/>
    <col min="7346" max="7346" width="27.33203125" style="5" customWidth="1"/>
    <col min="7347" max="7347" width="10.33203125" style="5" customWidth="1"/>
    <col min="7348" max="7348" width="18.109375" style="5" customWidth="1"/>
    <col min="7349" max="7349" width="28.44140625" style="5" customWidth="1"/>
    <col min="7350" max="7599" width="9.109375" style="5"/>
    <col min="7600" max="7600" width="3.6640625" style="5" customWidth="1"/>
    <col min="7601" max="7601" width="23.6640625" style="5" customWidth="1"/>
    <col min="7602" max="7602" width="27.33203125" style="5" customWidth="1"/>
    <col min="7603" max="7603" width="10.33203125" style="5" customWidth="1"/>
    <col min="7604" max="7604" width="18.109375" style="5" customWidth="1"/>
    <col min="7605" max="7605" width="28.44140625" style="5" customWidth="1"/>
    <col min="7606" max="7855" width="9.109375" style="5"/>
    <col min="7856" max="7856" width="3.6640625" style="5" customWidth="1"/>
    <col min="7857" max="7857" width="23.6640625" style="5" customWidth="1"/>
    <col min="7858" max="7858" width="27.33203125" style="5" customWidth="1"/>
    <col min="7859" max="7859" width="10.33203125" style="5" customWidth="1"/>
    <col min="7860" max="7860" width="18.109375" style="5" customWidth="1"/>
    <col min="7861" max="7861" width="28.44140625" style="5" customWidth="1"/>
    <col min="7862" max="8111" width="9.109375" style="5"/>
    <col min="8112" max="8112" width="3.6640625" style="5" customWidth="1"/>
    <col min="8113" max="8113" width="23.6640625" style="5" customWidth="1"/>
    <col min="8114" max="8114" width="27.33203125" style="5" customWidth="1"/>
    <col min="8115" max="8115" width="10.33203125" style="5" customWidth="1"/>
    <col min="8116" max="8116" width="18.109375" style="5" customWidth="1"/>
    <col min="8117" max="8117" width="28.44140625" style="5" customWidth="1"/>
    <col min="8118" max="8367" width="9.109375" style="5"/>
    <col min="8368" max="8368" width="3.6640625" style="5" customWidth="1"/>
    <col min="8369" max="8369" width="23.6640625" style="5" customWidth="1"/>
    <col min="8370" max="8370" width="27.33203125" style="5" customWidth="1"/>
    <col min="8371" max="8371" width="10.33203125" style="5" customWidth="1"/>
    <col min="8372" max="8372" width="18.109375" style="5" customWidth="1"/>
    <col min="8373" max="8373" width="28.44140625" style="5" customWidth="1"/>
    <col min="8374" max="8623" width="9.109375" style="5"/>
    <col min="8624" max="8624" width="3.6640625" style="5" customWidth="1"/>
    <col min="8625" max="8625" width="23.6640625" style="5" customWidth="1"/>
    <col min="8626" max="8626" width="27.33203125" style="5" customWidth="1"/>
    <col min="8627" max="8627" width="10.33203125" style="5" customWidth="1"/>
    <col min="8628" max="8628" width="18.109375" style="5" customWidth="1"/>
    <col min="8629" max="8629" width="28.44140625" style="5" customWidth="1"/>
    <col min="8630" max="8879" width="9.109375" style="5"/>
    <col min="8880" max="8880" width="3.6640625" style="5" customWidth="1"/>
    <col min="8881" max="8881" width="23.6640625" style="5" customWidth="1"/>
    <col min="8882" max="8882" width="27.33203125" style="5" customWidth="1"/>
    <col min="8883" max="8883" width="10.33203125" style="5" customWidth="1"/>
    <col min="8884" max="8884" width="18.109375" style="5" customWidth="1"/>
    <col min="8885" max="8885" width="28.44140625" style="5" customWidth="1"/>
    <col min="8886" max="9135" width="9.109375" style="5"/>
    <col min="9136" max="9136" width="3.6640625" style="5" customWidth="1"/>
    <col min="9137" max="9137" width="23.6640625" style="5" customWidth="1"/>
    <col min="9138" max="9138" width="27.33203125" style="5" customWidth="1"/>
    <col min="9139" max="9139" width="10.33203125" style="5" customWidth="1"/>
    <col min="9140" max="9140" width="18.109375" style="5" customWidth="1"/>
    <col min="9141" max="9141" width="28.44140625" style="5" customWidth="1"/>
    <col min="9142" max="9391" width="9.109375" style="5"/>
    <col min="9392" max="9392" width="3.6640625" style="5" customWidth="1"/>
    <col min="9393" max="9393" width="23.6640625" style="5" customWidth="1"/>
    <col min="9394" max="9394" width="27.33203125" style="5" customWidth="1"/>
    <col min="9395" max="9395" width="10.33203125" style="5" customWidth="1"/>
    <col min="9396" max="9396" width="18.109375" style="5" customWidth="1"/>
    <col min="9397" max="9397" width="28.44140625" style="5" customWidth="1"/>
    <col min="9398" max="9647" width="9.109375" style="5"/>
    <col min="9648" max="9648" width="3.6640625" style="5" customWidth="1"/>
    <col min="9649" max="9649" width="23.6640625" style="5" customWidth="1"/>
    <col min="9650" max="9650" width="27.33203125" style="5" customWidth="1"/>
    <col min="9651" max="9651" width="10.33203125" style="5" customWidth="1"/>
    <col min="9652" max="9652" width="18.109375" style="5" customWidth="1"/>
    <col min="9653" max="9653" width="28.44140625" style="5" customWidth="1"/>
    <col min="9654" max="9903" width="9.109375" style="5"/>
    <col min="9904" max="9904" width="3.6640625" style="5" customWidth="1"/>
    <col min="9905" max="9905" width="23.6640625" style="5" customWidth="1"/>
    <col min="9906" max="9906" width="27.33203125" style="5" customWidth="1"/>
    <col min="9907" max="9907" width="10.33203125" style="5" customWidth="1"/>
    <col min="9908" max="9908" width="18.109375" style="5" customWidth="1"/>
    <col min="9909" max="9909" width="28.44140625" style="5" customWidth="1"/>
    <col min="9910" max="10159" width="9.109375" style="5"/>
    <col min="10160" max="10160" width="3.6640625" style="5" customWidth="1"/>
    <col min="10161" max="10161" width="23.6640625" style="5" customWidth="1"/>
    <col min="10162" max="10162" width="27.33203125" style="5" customWidth="1"/>
    <col min="10163" max="10163" width="10.33203125" style="5" customWidth="1"/>
    <col min="10164" max="10164" width="18.109375" style="5" customWidth="1"/>
    <col min="10165" max="10165" width="28.44140625" style="5" customWidth="1"/>
    <col min="10166" max="10415" width="9.109375" style="5"/>
    <col min="10416" max="10416" width="3.6640625" style="5" customWidth="1"/>
    <col min="10417" max="10417" width="23.6640625" style="5" customWidth="1"/>
    <col min="10418" max="10418" width="27.33203125" style="5" customWidth="1"/>
    <col min="10419" max="10419" width="10.33203125" style="5" customWidth="1"/>
    <col min="10420" max="10420" width="18.109375" style="5" customWidth="1"/>
    <col min="10421" max="10421" width="28.44140625" style="5" customWidth="1"/>
    <col min="10422" max="10671" width="9.109375" style="5"/>
    <col min="10672" max="10672" width="3.6640625" style="5" customWidth="1"/>
    <col min="10673" max="10673" width="23.6640625" style="5" customWidth="1"/>
    <col min="10674" max="10674" width="27.33203125" style="5" customWidth="1"/>
    <col min="10675" max="10675" width="10.33203125" style="5" customWidth="1"/>
    <col min="10676" max="10676" width="18.109375" style="5" customWidth="1"/>
    <col min="10677" max="10677" width="28.44140625" style="5" customWidth="1"/>
    <col min="10678" max="10927" width="9.109375" style="5"/>
    <col min="10928" max="10928" width="3.6640625" style="5" customWidth="1"/>
    <col min="10929" max="10929" width="23.6640625" style="5" customWidth="1"/>
    <col min="10930" max="10930" width="27.33203125" style="5" customWidth="1"/>
    <col min="10931" max="10931" width="10.33203125" style="5" customWidth="1"/>
    <col min="10932" max="10932" width="18.109375" style="5" customWidth="1"/>
    <col min="10933" max="10933" width="28.44140625" style="5" customWidth="1"/>
    <col min="10934" max="11183" width="9.109375" style="5"/>
    <col min="11184" max="11184" width="3.6640625" style="5" customWidth="1"/>
    <col min="11185" max="11185" width="23.6640625" style="5" customWidth="1"/>
    <col min="11186" max="11186" width="27.33203125" style="5" customWidth="1"/>
    <col min="11187" max="11187" width="10.33203125" style="5" customWidth="1"/>
    <col min="11188" max="11188" width="18.109375" style="5" customWidth="1"/>
    <col min="11189" max="11189" width="28.44140625" style="5" customWidth="1"/>
    <col min="11190" max="11439" width="9.109375" style="5"/>
    <col min="11440" max="11440" width="3.6640625" style="5" customWidth="1"/>
    <col min="11441" max="11441" width="23.6640625" style="5" customWidth="1"/>
    <col min="11442" max="11442" width="27.33203125" style="5" customWidth="1"/>
    <col min="11443" max="11443" width="10.33203125" style="5" customWidth="1"/>
    <col min="11444" max="11444" width="18.109375" style="5" customWidth="1"/>
    <col min="11445" max="11445" width="28.44140625" style="5" customWidth="1"/>
    <col min="11446" max="11695" width="9.109375" style="5"/>
    <col min="11696" max="11696" width="3.6640625" style="5" customWidth="1"/>
    <col min="11697" max="11697" width="23.6640625" style="5" customWidth="1"/>
    <col min="11698" max="11698" width="27.33203125" style="5" customWidth="1"/>
    <col min="11699" max="11699" width="10.33203125" style="5" customWidth="1"/>
    <col min="11700" max="11700" width="18.109375" style="5" customWidth="1"/>
    <col min="11701" max="11701" width="28.44140625" style="5" customWidth="1"/>
    <col min="11702" max="11951" width="9.109375" style="5"/>
    <col min="11952" max="11952" width="3.6640625" style="5" customWidth="1"/>
    <col min="11953" max="11953" width="23.6640625" style="5" customWidth="1"/>
    <col min="11954" max="11954" width="27.33203125" style="5" customWidth="1"/>
    <col min="11955" max="11955" width="10.33203125" style="5" customWidth="1"/>
    <col min="11956" max="11956" width="18.109375" style="5" customWidth="1"/>
    <col min="11957" max="11957" width="28.44140625" style="5" customWidth="1"/>
    <col min="11958" max="12207" width="9.109375" style="5"/>
    <col min="12208" max="12208" width="3.6640625" style="5" customWidth="1"/>
    <col min="12209" max="12209" width="23.6640625" style="5" customWidth="1"/>
    <col min="12210" max="12210" width="27.33203125" style="5" customWidth="1"/>
    <col min="12211" max="12211" width="10.33203125" style="5" customWidth="1"/>
    <col min="12212" max="12212" width="18.109375" style="5" customWidth="1"/>
    <col min="12213" max="12213" width="28.44140625" style="5" customWidth="1"/>
    <col min="12214" max="12463" width="9.109375" style="5"/>
    <col min="12464" max="12464" width="3.6640625" style="5" customWidth="1"/>
    <col min="12465" max="12465" width="23.6640625" style="5" customWidth="1"/>
    <col min="12466" max="12466" width="27.33203125" style="5" customWidth="1"/>
    <col min="12467" max="12467" width="10.33203125" style="5" customWidth="1"/>
    <col min="12468" max="12468" width="18.109375" style="5" customWidth="1"/>
    <col min="12469" max="12469" width="28.44140625" style="5" customWidth="1"/>
    <col min="12470" max="12719" width="9.109375" style="5"/>
    <col min="12720" max="12720" width="3.6640625" style="5" customWidth="1"/>
    <col min="12721" max="12721" width="23.6640625" style="5" customWidth="1"/>
    <col min="12722" max="12722" width="27.33203125" style="5" customWidth="1"/>
    <col min="12723" max="12723" width="10.33203125" style="5" customWidth="1"/>
    <col min="12724" max="12724" width="18.109375" style="5" customWidth="1"/>
    <col min="12725" max="12725" width="28.44140625" style="5" customWidth="1"/>
    <col min="12726" max="12975" width="9.109375" style="5"/>
    <col min="12976" max="12976" width="3.6640625" style="5" customWidth="1"/>
    <col min="12977" max="12977" width="23.6640625" style="5" customWidth="1"/>
    <col min="12978" max="12978" width="27.33203125" style="5" customWidth="1"/>
    <col min="12979" max="12979" width="10.33203125" style="5" customWidth="1"/>
    <col min="12980" max="12980" width="18.109375" style="5" customWidth="1"/>
    <col min="12981" max="12981" width="28.44140625" style="5" customWidth="1"/>
    <col min="12982" max="13231" width="9.109375" style="5"/>
    <col min="13232" max="13232" width="3.6640625" style="5" customWidth="1"/>
    <col min="13233" max="13233" width="23.6640625" style="5" customWidth="1"/>
    <col min="13234" max="13234" width="27.33203125" style="5" customWidth="1"/>
    <col min="13235" max="13235" width="10.33203125" style="5" customWidth="1"/>
    <col min="13236" max="13236" width="18.109375" style="5" customWidth="1"/>
    <col min="13237" max="13237" width="28.44140625" style="5" customWidth="1"/>
    <col min="13238" max="13487" width="9.109375" style="5"/>
    <col min="13488" max="13488" width="3.6640625" style="5" customWidth="1"/>
    <col min="13489" max="13489" width="23.6640625" style="5" customWidth="1"/>
    <col min="13490" max="13490" width="27.33203125" style="5" customWidth="1"/>
    <col min="13491" max="13491" width="10.33203125" style="5" customWidth="1"/>
    <col min="13492" max="13492" width="18.109375" style="5" customWidth="1"/>
    <col min="13493" max="13493" width="28.44140625" style="5" customWidth="1"/>
    <col min="13494" max="13743" width="9.109375" style="5"/>
    <col min="13744" max="13744" width="3.6640625" style="5" customWidth="1"/>
    <col min="13745" max="13745" width="23.6640625" style="5" customWidth="1"/>
    <col min="13746" max="13746" width="27.33203125" style="5" customWidth="1"/>
    <col min="13747" max="13747" width="10.33203125" style="5" customWidth="1"/>
    <col min="13748" max="13748" width="18.109375" style="5" customWidth="1"/>
    <col min="13749" max="13749" width="28.44140625" style="5" customWidth="1"/>
    <col min="13750" max="13999" width="9.109375" style="5"/>
    <col min="14000" max="14000" width="3.6640625" style="5" customWidth="1"/>
    <col min="14001" max="14001" width="23.6640625" style="5" customWidth="1"/>
    <col min="14002" max="14002" width="27.33203125" style="5" customWidth="1"/>
    <col min="14003" max="14003" width="10.33203125" style="5" customWidth="1"/>
    <col min="14004" max="14004" width="18.109375" style="5" customWidth="1"/>
    <col min="14005" max="14005" width="28.44140625" style="5" customWidth="1"/>
    <col min="14006" max="14255" width="9.109375" style="5"/>
    <col min="14256" max="14256" width="3.6640625" style="5" customWidth="1"/>
    <col min="14257" max="14257" width="23.6640625" style="5" customWidth="1"/>
    <col min="14258" max="14258" width="27.33203125" style="5" customWidth="1"/>
    <col min="14259" max="14259" width="10.33203125" style="5" customWidth="1"/>
    <col min="14260" max="14260" width="18.109375" style="5" customWidth="1"/>
    <col min="14261" max="14261" width="28.44140625" style="5" customWidth="1"/>
    <col min="14262" max="14511" width="9.109375" style="5"/>
    <col min="14512" max="14512" width="3.6640625" style="5" customWidth="1"/>
    <col min="14513" max="14513" width="23.6640625" style="5" customWidth="1"/>
    <col min="14514" max="14514" width="27.33203125" style="5" customWidth="1"/>
    <col min="14515" max="14515" width="10.33203125" style="5" customWidth="1"/>
    <col min="14516" max="14516" width="18.109375" style="5" customWidth="1"/>
    <col min="14517" max="14517" width="28.44140625" style="5" customWidth="1"/>
    <col min="14518" max="14767" width="9.109375" style="5"/>
    <col min="14768" max="14768" width="3.6640625" style="5" customWidth="1"/>
    <col min="14769" max="14769" width="23.6640625" style="5" customWidth="1"/>
    <col min="14770" max="14770" width="27.33203125" style="5" customWidth="1"/>
    <col min="14771" max="14771" width="10.33203125" style="5" customWidth="1"/>
    <col min="14772" max="14772" width="18.109375" style="5" customWidth="1"/>
    <col min="14773" max="14773" width="28.44140625" style="5" customWidth="1"/>
    <col min="14774" max="15023" width="9.109375" style="5"/>
    <col min="15024" max="15024" width="3.6640625" style="5" customWidth="1"/>
    <col min="15025" max="15025" width="23.6640625" style="5" customWidth="1"/>
    <col min="15026" max="15026" width="27.33203125" style="5" customWidth="1"/>
    <col min="15027" max="15027" width="10.33203125" style="5" customWidth="1"/>
    <col min="15028" max="15028" width="18.109375" style="5" customWidth="1"/>
    <col min="15029" max="15029" width="28.44140625" style="5" customWidth="1"/>
    <col min="15030" max="15279" width="9.109375" style="5"/>
    <col min="15280" max="15280" width="3.6640625" style="5" customWidth="1"/>
    <col min="15281" max="15281" width="23.6640625" style="5" customWidth="1"/>
    <col min="15282" max="15282" width="27.33203125" style="5" customWidth="1"/>
    <col min="15283" max="15283" width="10.33203125" style="5" customWidth="1"/>
    <col min="15284" max="15284" width="18.109375" style="5" customWidth="1"/>
    <col min="15285" max="15285" width="28.44140625" style="5" customWidth="1"/>
    <col min="15286" max="15535" width="9.109375" style="5"/>
    <col min="15536" max="15536" width="3.6640625" style="5" customWidth="1"/>
    <col min="15537" max="15537" width="23.6640625" style="5" customWidth="1"/>
    <col min="15538" max="15538" width="27.33203125" style="5" customWidth="1"/>
    <col min="15539" max="15539" width="10.33203125" style="5" customWidth="1"/>
    <col min="15540" max="15540" width="18.109375" style="5" customWidth="1"/>
    <col min="15541" max="15541" width="28.44140625" style="5" customWidth="1"/>
    <col min="15542" max="15791" width="9.109375" style="5"/>
    <col min="15792" max="15792" width="3.6640625" style="5" customWidth="1"/>
    <col min="15793" max="15793" width="23.6640625" style="5" customWidth="1"/>
    <col min="15794" max="15794" width="27.33203125" style="5" customWidth="1"/>
    <col min="15795" max="15795" width="10.33203125" style="5" customWidth="1"/>
    <col min="15796" max="15796" width="18.109375" style="5" customWidth="1"/>
    <col min="15797" max="15797" width="28.44140625" style="5" customWidth="1"/>
    <col min="15798" max="16047" width="9.109375" style="5"/>
    <col min="16048" max="16048" width="3.6640625" style="5" customWidth="1"/>
    <col min="16049" max="16049" width="23.6640625" style="5" customWidth="1"/>
    <col min="16050" max="16050" width="27.33203125" style="5" customWidth="1"/>
    <col min="16051" max="16051" width="10.33203125" style="5" customWidth="1"/>
    <col min="16052" max="16052" width="18.109375" style="5" customWidth="1"/>
    <col min="16053" max="16053" width="28.44140625" style="5" customWidth="1"/>
    <col min="16054" max="16384" width="9.109375" style="5"/>
  </cols>
  <sheetData>
    <row r="1" spans="1:10" x14ac:dyDescent="0.25">
      <c r="A1" s="307" t="s">
        <v>14</v>
      </c>
      <c r="B1" s="307" t="s">
        <v>29</v>
      </c>
      <c r="C1" s="307" t="s">
        <v>31</v>
      </c>
      <c r="D1" s="308" t="s">
        <v>15</v>
      </c>
      <c r="E1" s="309" t="s">
        <v>30</v>
      </c>
    </row>
    <row r="2" spans="1:10" x14ac:dyDescent="0.25">
      <c r="A2" s="307"/>
      <c r="B2" s="307"/>
      <c r="C2" s="307"/>
      <c r="D2" s="308"/>
      <c r="E2" s="309"/>
      <c r="F2" s="5"/>
    </row>
    <row r="3" spans="1:10" ht="12.75" customHeight="1" x14ac:dyDescent="0.25">
      <c r="A3" s="305" t="str">
        <f>'Zakładka nr 1 - dane'!B3</f>
        <v>Urząd Gminy Białogard</v>
      </c>
      <c r="B3" s="305"/>
      <c r="C3" s="305"/>
      <c r="D3" s="305"/>
      <c r="E3" s="305"/>
      <c r="F3" s="5"/>
    </row>
    <row r="4" spans="1:10" ht="13.5" customHeight="1" x14ac:dyDescent="0.25">
      <c r="A4" s="180" t="s">
        <v>5</v>
      </c>
      <c r="B4" s="182" t="s">
        <v>332</v>
      </c>
      <c r="C4" s="180"/>
      <c r="D4" s="181">
        <v>2014</v>
      </c>
      <c r="E4" s="183">
        <v>54137.67</v>
      </c>
      <c r="F4" s="5"/>
    </row>
    <row r="5" spans="1:10" ht="12.75" customHeight="1" x14ac:dyDescent="0.25">
      <c r="A5" s="180" t="s">
        <v>6</v>
      </c>
      <c r="B5" s="182" t="s">
        <v>533</v>
      </c>
      <c r="C5" s="180"/>
      <c r="D5" s="181">
        <v>2014</v>
      </c>
      <c r="E5" s="183">
        <v>27243.63</v>
      </c>
      <c r="F5" s="5"/>
    </row>
    <row r="6" spans="1:10" ht="12.75" customHeight="1" x14ac:dyDescent="0.25">
      <c r="A6" s="180" t="s">
        <v>7</v>
      </c>
      <c r="B6" s="182" t="s">
        <v>333</v>
      </c>
      <c r="C6" s="180"/>
      <c r="D6" s="181">
        <v>2014</v>
      </c>
      <c r="E6" s="183">
        <v>477806.03</v>
      </c>
      <c r="F6" s="5"/>
    </row>
    <row r="7" spans="1:10" ht="12.75" customHeight="1" x14ac:dyDescent="0.25">
      <c r="A7" s="180" t="s">
        <v>8</v>
      </c>
      <c r="B7" s="182" t="s">
        <v>534</v>
      </c>
      <c r="C7" s="187" t="s">
        <v>535</v>
      </c>
      <c r="D7" s="181">
        <v>2014</v>
      </c>
      <c r="E7" s="183">
        <v>101581.99</v>
      </c>
      <c r="F7" s="5"/>
    </row>
    <row r="8" spans="1:10" s="2" customFormat="1" ht="12.75" customHeight="1" x14ac:dyDescent="0.25">
      <c r="A8" s="180" t="s">
        <v>9</v>
      </c>
      <c r="B8" s="182" t="s">
        <v>547</v>
      </c>
      <c r="C8" s="187" t="s">
        <v>546</v>
      </c>
      <c r="D8" s="181">
        <v>2009</v>
      </c>
      <c r="E8" s="183">
        <v>15069.48</v>
      </c>
    </row>
    <row r="9" spans="1:10" ht="12.75" customHeight="1" x14ac:dyDescent="0.25">
      <c r="A9" s="180" t="s">
        <v>10</v>
      </c>
      <c r="B9" s="182" t="s">
        <v>547</v>
      </c>
      <c r="C9" s="187" t="s">
        <v>546</v>
      </c>
      <c r="D9" s="181">
        <v>2009</v>
      </c>
      <c r="E9" s="183">
        <v>15069.48</v>
      </c>
      <c r="F9" s="5"/>
    </row>
    <row r="10" spans="1:10" ht="12.75" customHeight="1" x14ac:dyDescent="0.25">
      <c r="A10" s="180" t="s">
        <v>11</v>
      </c>
      <c r="B10" s="182" t="s">
        <v>548</v>
      </c>
      <c r="C10" s="187" t="s">
        <v>546</v>
      </c>
      <c r="D10" s="181">
        <v>2009</v>
      </c>
      <c r="E10" s="183">
        <v>6522.44</v>
      </c>
      <c r="F10" s="5"/>
    </row>
    <row r="11" spans="1:10" ht="12.75" customHeight="1" x14ac:dyDescent="0.25">
      <c r="A11" s="180" t="s">
        <v>12</v>
      </c>
      <c r="B11" s="182" t="s">
        <v>357</v>
      </c>
      <c r="C11" s="187" t="s">
        <v>549</v>
      </c>
      <c r="D11" s="181">
        <v>2009</v>
      </c>
      <c r="E11" s="183">
        <v>1403.79</v>
      </c>
      <c r="F11" s="5"/>
    </row>
    <row r="12" spans="1:10" ht="12.75" customHeight="1" x14ac:dyDescent="0.25">
      <c r="A12" s="180" t="s">
        <v>13</v>
      </c>
      <c r="B12" s="182" t="s">
        <v>551</v>
      </c>
      <c r="C12" s="187" t="s">
        <v>549</v>
      </c>
      <c r="D12" s="181">
        <v>2009</v>
      </c>
      <c r="E12" s="183">
        <v>5133.4799999999996</v>
      </c>
      <c r="F12" s="5"/>
    </row>
    <row r="13" spans="1:10" ht="12.75" customHeight="1" x14ac:dyDescent="0.25">
      <c r="A13" s="180" t="s">
        <v>32</v>
      </c>
      <c r="B13" s="182" t="s">
        <v>358</v>
      </c>
      <c r="C13" s="187" t="s">
        <v>549</v>
      </c>
      <c r="D13" s="181">
        <v>2009</v>
      </c>
      <c r="E13" s="183">
        <v>6616.75</v>
      </c>
      <c r="F13" s="5"/>
    </row>
    <row r="14" spans="1:10" ht="12.75" customHeight="1" x14ac:dyDescent="0.25">
      <c r="A14" s="180" t="s">
        <v>33</v>
      </c>
      <c r="B14" s="182" t="s">
        <v>359</v>
      </c>
      <c r="C14" s="187" t="s">
        <v>549</v>
      </c>
      <c r="D14" s="181">
        <v>2009</v>
      </c>
      <c r="E14" s="183">
        <v>9078.4599999999991</v>
      </c>
      <c r="F14" s="171"/>
      <c r="J14" s="191"/>
    </row>
    <row r="15" spans="1:10" s="2" customFormat="1" ht="12.75" customHeight="1" x14ac:dyDescent="0.25">
      <c r="A15" s="180" t="s">
        <v>34</v>
      </c>
      <c r="B15" s="182" t="s">
        <v>552</v>
      </c>
      <c r="C15" s="187" t="s">
        <v>553</v>
      </c>
      <c r="D15" s="181">
        <v>2009</v>
      </c>
      <c r="E15" s="183">
        <v>29502.92</v>
      </c>
      <c r="F15" s="171"/>
    </row>
    <row r="16" spans="1:10" ht="12.75" customHeight="1" x14ac:dyDescent="0.25">
      <c r="A16" s="180" t="s">
        <v>35</v>
      </c>
      <c r="B16" s="182" t="s">
        <v>334</v>
      </c>
      <c r="C16" s="180"/>
      <c r="D16" s="181">
        <v>2014</v>
      </c>
      <c r="E16" s="183">
        <v>21838</v>
      </c>
      <c r="F16" s="171"/>
    </row>
    <row r="17" spans="1:10" ht="12.75" customHeight="1" x14ac:dyDescent="0.25">
      <c r="A17" s="180" t="s">
        <v>46</v>
      </c>
      <c r="B17" s="182" t="s">
        <v>554</v>
      </c>
      <c r="C17" s="180"/>
      <c r="D17" s="181">
        <v>2015</v>
      </c>
      <c r="E17" s="183">
        <v>3004481.06</v>
      </c>
      <c r="F17" s="171"/>
    </row>
    <row r="18" spans="1:10" ht="12.75" customHeight="1" x14ac:dyDescent="0.25">
      <c r="A18" s="180" t="s">
        <v>47</v>
      </c>
      <c r="B18" s="182" t="s">
        <v>361</v>
      </c>
      <c r="C18" s="180"/>
      <c r="D18" s="181">
        <v>2015</v>
      </c>
      <c r="E18" s="183">
        <v>13033.88</v>
      </c>
      <c r="F18" s="171"/>
    </row>
    <row r="19" spans="1:10" ht="12.75" customHeight="1" x14ac:dyDescent="0.25">
      <c r="A19" s="180" t="s">
        <v>56</v>
      </c>
      <c r="B19" s="182" t="s">
        <v>362</v>
      </c>
      <c r="C19" s="187" t="s">
        <v>544</v>
      </c>
      <c r="D19" s="181">
        <v>2009</v>
      </c>
      <c r="E19" s="183">
        <v>5079.76</v>
      </c>
      <c r="F19" s="171"/>
    </row>
    <row r="20" spans="1:10" ht="12.75" customHeight="1" x14ac:dyDescent="0.25">
      <c r="A20" s="180" t="s">
        <v>48</v>
      </c>
      <c r="B20" s="182" t="s">
        <v>363</v>
      </c>
      <c r="C20" s="187" t="s">
        <v>546</v>
      </c>
      <c r="D20" s="181">
        <v>2009</v>
      </c>
      <c r="E20" s="183">
        <v>3195.3</v>
      </c>
      <c r="F20" s="171"/>
    </row>
    <row r="21" spans="1:10" ht="12.75" customHeight="1" x14ac:dyDescent="0.25">
      <c r="A21" s="180" t="s">
        <v>49</v>
      </c>
      <c r="B21" s="182" t="s">
        <v>364</v>
      </c>
      <c r="C21" s="187" t="s">
        <v>555</v>
      </c>
      <c r="D21" s="181">
        <v>2009</v>
      </c>
      <c r="E21" s="183">
        <v>15213.24</v>
      </c>
      <c r="F21" s="171"/>
    </row>
    <row r="22" spans="1:10" ht="12.75" customHeight="1" x14ac:dyDescent="0.25">
      <c r="A22" s="180" t="s">
        <v>50</v>
      </c>
      <c r="B22" s="182" t="s">
        <v>559</v>
      </c>
      <c r="C22" s="187" t="s">
        <v>560</v>
      </c>
      <c r="D22" s="181">
        <v>2009</v>
      </c>
      <c r="E22" s="183">
        <v>41480</v>
      </c>
      <c r="F22" s="171"/>
    </row>
    <row r="23" spans="1:10" ht="12.75" customHeight="1" x14ac:dyDescent="0.25">
      <c r="A23" s="180" t="s">
        <v>57</v>
      </c>
      <c r="B23" s="182" t="s">
        <v>367</v>
      </c>
      <c r="C23" s="187" t="s">
        <v>537</v>
      </c>
      <c r="D23" s="181">
        <v>2009</v>
      </c>
      <c r="E23" s="183">
        <v>81608.210000000006</v>
      </c>
      <c r="F23" s="171"/>
    </row>
    <row r="24" spans="1:10" ht="12.75" customHeight="1" x14ac:dyDescent="0.25">
      <c r="A24" s="180" t="s">
        <v>51</v>
      </c>
      <c r="B24" s="182" t="s">
        <v>365</v>
      </c>
      <c r="C24" s="187" t="s">
        <v>561</v>
      </c>
      <c r="D24" s="181">
        <v>2009</v>
      </c>
      <c r="E24" s="183">
        <v>349090.86</v>
      </c>
      <c r="F24" s="171"/>
    </row>
    <row r="25" spans="1:10" ht="12.75" customHeight="1" x14ac:dyDescent="0.25">
      <c r="A25" s="180" t="s">
        <v>58</v>
      </c>
      <c r="B25" s="182" t="s">
        <v>360</v>
      </c>
      <c r="C25" s="187" t="s">
        <v>537</v>
      </c>
      <c r="D25" s="181">
        <v>2009</v>
      </c>
      <c r="E25" s="183">
        <v>33292.300000000003</v>
      </c>
      <c r="F25" s="171"/>
    </row>
    <row r="26" spans="1:10" ht="12.75" customHeight="1" x14ac:dyDescent="0.25">
      <c r="A26" s="180" t="s">
        <v>52</v>
      </c>
      <c r="B26" s="182" t="s">
        <v>360</v>
      </c>
      <c r="C26" s="187" t="s">
        <v>537</v>
      </c>
      <c r="D26" s="181">
        <v>2009</v>
      </c>
      <c r="E26" s="183">
        <v>15814.41</v>
      </c>
      <c r="F26" s="171"/>
    </row>
    <row r="27" spans="1:10" ht="12.75" customHeight="1" x14ac:dyDescent="0.25">
      <c r="A27" s="180" t="s">
        <v>59</v>
      </c>
      <c r="B27" s="182" t="s">
        <v>556</v>
      </c>
      <c r="C27" s="187"/>
      <c r="D27" s="181">
        <v>2009</v>
      </c>
      <c r="E27" s="183">
        <v>825349.37</v>
      </c>
      <c r="F27" s="171"/>
    </row>
    <row r="28" spans="1:10" ht="12.75" customHeight="1" x14ac:dyDescent="0.25">
      <c r="A28" s="180" t="s">
        <v>53</v>
      </c>
      <c r="B28" s="182" t="s">
        <v>557</v>
      </c>
      <c r="C28" s="187" t="s">
        <v>558</v>
      </c>
      <c r="D28" s="181">
        <v>2009</v>
      </c>
      <c r="E28" s="183">
        <v>10858</v>
      </c>
      <c r="F28" s="171"/>
      <c r="J28" s="191"/>
    </row>
    <row r="29" spans="1:10" ht="12.75" customHeight="1" x14ac:dyDescent="0.25">
      <c r="A29" s="180" t="s">
        <v>60</v>
      </c>
      <c r="B29" s="182" t="s">
        <v>562</v>
      </c>
      <c r="C29" s="187" t="s">
        <v>563</v>
      </c>
      <c r="D29" s="181">
        <v>2009</v>
      </c>
      <c r="E29" s="183">
        <v>67580.070000000007</v>
      </c>
      <c r="F29" s="171"/>
    </row>
    <row r="30" spans="1:10" ht="12.75" customHeight="1" x14ac:dyDescent="0.25">
      <c r="A30" s="180" t="s">
        <v>61</v>
      </c>
      <c r="B30" s="182" t="s">
        <v>366</v>
      </c>
      <c r="C30" s="187" t="s">
        <v>561</v>
      </c>
      <c r="D30" s="181">
        <v>2009</v>
      </c>
      <c r="E30" s="183">
        <v>1747425.23</v>
      </c>
      <c r="F30" s="171"/>
    </row>
    <row r="31" spans="1:10" ht="12.75" customHeight="1" x14ac:dyDescent="0.25">
      <c r="A31" s="180" t="s">
        <v>70</v>
      </c>
      <c r="B31" s="182" t="s">
        <v>370</v>
      </c>
      <c r="C31" s="187" t="s">
        <v>537</v>
      </c>
      <c r="D31" s="181">
        <v>2015</v>
      </c>
      <c r="E31" s="183">
        <v>35874.370000000003</v>
      </c>
      <c r="F31" s="171"/>
    </row>
    <row r="32" spans="1:10" ht="12.75" customHeight="1" x14ac:dyDescent="0.25">
      <c r="A32" s="180" t="s">
        <v>71</v>
      </c>
      <c r="B32" s="182" t="s">
        <v>369</v>
      </c>
      <c r="C32" s="187" t="s">
        <v>571</v>
      </c>
      <c r="D32" s="181">
        <v>2012</v>
      </c>
      <c r="E32" s="183">
        <v>234239.56</v>
      </c>
      <c r="F32" s="171"/>
    </row>
    <row r="33" spans="1:6" ht="12.75" customHeight="1" x14ac:dyDescent="0.25">
      <c r="A33" s="180" t="s">
        <v>72</v>
      </c>
      <c r="B33" s="182" t="s">
        <v>572</v>
      </c>
      <c r="C33" s="187" t="s">
        <v>573</v>
      </c>
      <c r="D33" s="181">
        <v>2015</v>
      </c>
      <c r="E33" s="183">
        <v>190550.71</v>
      </c>
      <c r="F33" s="171"/>
    </row>
    <row r="34" spans="1:6" ht="12.75" customHeight="1" x14ac:dyDescent="0.25">
      <c r="A34" s="180" t="s">
        <v>73</v>
      </c>
      <c r="B34" s="182" t="s">
        <v>383</v>
      </c>
      <c r="C34" s="187" t="s">
        <v>535</v>
      </c>
      <c r="D34" s="181">
        <v>2009</v>
      </c>
      <c r="E34" s="183">
        <v>5058.55</v>
      </c>
      <c r="F34" s="171"/>
    </row>
    <row r="35" spans="1:6" ht="12.75" customHeight="1" x14ac:dyDescent="0.25">
      <c r="A35" s="180" t="s">
        <v>74</v>
      </c>
      <c r="B35" s="182" t="s">
        <v>564</v>
      </c>
      <c r="C35" s="187" t="s">
        <v>565</v>
      </c>
      <c r="D35" s="181">
        <v>2013</v>
      </c>
      <c r="E35" s="183">
        <v>1764</v>
      </c>
      <c r="F35" s="171"/>
    </row>
    <row r="36" spans="1:6" ht="12.75" customHeight="1" x14ac:dyDescent="0.25">
      <c r="A36" s="180" t="s">
        <v>75</v>
      </c>
      <c r="B36" s="182" t="s">
        <v>368</v>
      </c>
      <c r="C36" s="187" t="s">
        <v>566</v>
      </c>
      <c r="D36" s="181">
        <v>2013</v>
      </c>
      <c r="E36" s="183">
        <v>1260</v>
      </c>
      <c r="F36" s="171"/>
    </row>
    <row r="37" spans="1:6" ht="12.75" customHeight="1" x14ac:dyDescent="0.25">
      <c r="A37" s="180" t="s">
        <v>76</v>
      </c>
      <c r="B37" s="182" t="s">
        <v>567</v>
      </c>
      <c r="C37" s="187" t="s">
        <v>568</v>
      </c>
      <c r="D37" s="181">
        <v>2015</v>
      </c>
      <c r="E37" s="183">
        <v>0</v>
      </c>
      <c r="F37" s="171"/>
    </row>
    <row r="38" spans="1:6" ht="12.75" customHeight="1" x14ac:dyDescent="0.25">
      <c r="A38" s="180" t="s">
        <v>77</v>
      </c>
      <c r="B38" s="182" t="s">
        <v>569</v>
      </c>
      <c r="C38" s="187" t="s">
        <v>570</v>
      </c>
      <c r="D38" s="181">
        <v>2015</v>
      </c>
      <c r="E38" s="183">
        <v>99630</v>
      </c>
      <c r="F38" s="171"/>
    </row>
    <row r="39" spans="1:6" ht="12.75" customHeight="1" x14ac:dyDescent="0.25">
      <c r="A39" s="180" t="s">
        <v>78</v>
      </c>
      <c r="B39" s="182" t="s">
        <v>371</v>
      </c>
      <c r="C39" s="187" t="s">
        <v>537</v>
      </c>
      <c r="D39" s="181">
        <v>2015</v>
      </c>
      <c r="E39" s="183">
        <v>9472.01</v>
      </c>
      <c r="F39" s="171"/>
    </row>
    <row r="40" spans="1:6" ht="12.75" customHeight="1" x14ac:dyDescent="0.25">
      <c r="A40" s="180" t="s">
        <v>79</v>
      </c>
      <c r="B40" s="182" t="s">
        <v>372</v>
      </c>
      <c r="C40" s="187" t="s">
        <v>537</v>
      </c>
      <c r="D40" s="181">
        <v>2015</v>
      </c>
      <c r="E40" s="183">
        <v>82716.759999999995</v>
      </c>
      <c r="F40" s="171"/>
    </row>
    <row r="41" spans="1:6" ht="12.75" customHeight="1" x14ac:dyDescent="0.25">
      <c r="A41" s="180" t="s">
        <v>80</v>
      </c>
      <c r="B41" s="182" t="s">
        <v>536</v>
      </c>
      <c r="C41" s="187" t="s">
        <v>537</v>
      </c>
      <c r="D41" s="181">
        <v>2009</v>
      </c>
      <c r="E41" s="183">
        <v>526584.02</v>
      </c>
      <c r="F41" s="171"/>
    </row>
    <row r="42" spans="1:6" ht="12.75" customHeight="1" x14ac:dyDescent="0.25">
      <c r="A42" s="180" t="s">
        <v>81</v>
      </c>
      <c r="B42" s="182" t="s">
        <v>335</v>
      </c>
      <c r="C42" s="187" t="s">
        <v>538</v>
      </c>
      <c r="D42" s="181">
        <v>2009</v>
      </c>
      <c r="E42" s="183">
        <v>30762.74</v>
      </c>
      <c r="F42" s="171"/>
    </row>
    <row r="43" spans="1:6" ht="12.75" customHeight="1" x14ac:dyDescent="0.25">
      <c r="A43" s="180" t="s">
        <v>82</v>
      </c>
      <c r="B43" s="182" t="s">
        <v>539</v>
      </c>
      <c r="C43" s="187" t="s">
        <v>537</v>
      </c>
      <c r="D43" s="181">
        <v>2009</v>
      </c>
      <c r="E43" s="183">
        <v>136.43</v>
      </c>
      <c r="F43" s="171"/>
    </row>
    <row r="44" spans="1:6" ht="12.75" customHeight="1" x14ac:dyDescent="0.25">
      <c r="A44" s="180" t="s">
        <v>83</v>
      </c>
      <c r="B44" s="182" t="s">
        <v>540</v>
      </c>
      <c r="C44" s="187" t="s">
        <v>537</v>
      </c>
      <c r="D44" s="181">
        <v>2009</v>
      </c>
      <c r="E44" s="183">
        <v>267689</v>
      </c>
      <c r="F44" s="171"/>
    </row>
    <row r="45" spans="1:6" ht="12.75" customHeight="1" x14ac:dyDescent="0.25">
      <c r="A45" s="180" t="s">
        <v>84</v>
      </c>
      <c r="B45" s="182" t="s">
        <v>541</v>
      </c>
      <c r="C45" s="187" t="s">
        <v>537</v>
      </c>
      <c r="D45" s="181">
        <v>2009</v>
      </c>
      <c r="E45" s="183">
        <v>12262.76</v>
      </c>
      <c r="F45" s="171"/>
    </row>
    <row r="46" spans="1:6" ht="12.75" customHeight="1" x14ac:dyDescent="0.25">
      <c r="A46" s="180" t="s">
        <v>85</v>
      </c>
      <c r="B46" s="182" t="s">
        <v>542</v>
      </c>
      <c r="C46" s="187" t="s">
        <v>537</v>
      </c>
      <c r="D46" s="181">
        <v>2009</v>
      </c>
      <c r="E46" s="183">
        <v>1560.66</v>
      </c>
      <c r="F46" s="171"/>
    </row>
    <row r="47" spans="1:6" ht="12.75" customHeight="1" x14ac:dyDescent="0.25">
      <c r="A47" s="180" t="s">
        <v>86</v>
      </c>
      <c r="B47" s="182" t="s">
        <v>543</v>
      </c>
      <c r="C47" s="187" t="s">
        <v>544</v>
      </c>
      <c r="D47" s="181">
        <v>2009</v>
      </c>
      <c r="E47" s="183">
        <v>37212.519999999997</v>
      </c>
      <c r="F47" s="171"/>
    </row>
    <row r="48" spans="1:6" ht="12.75" customHeight="1" x14ac:dyDescent="0.25">
      <c r="A48" s="180" t="s">
        <v>87</v>
      </c>
      <c r="B48" s="182" t="s">
        <v>545</v>
      </c>
      <c r="C48" s="187" t="s">
        <v>546</v>
      </c>
      <c r="D48" s="181">
        <v>2009</v>
      </c>
      <c r="E48" s="183">
        <v>29785.9</v>
      </c>
      <c r="F48" s="171"/>
    </row>
    <row r="49" spans="1:6" ht="12.75" customHeight="1" x14ac:dyDescent="0.25">
      <c r="A49" s="180" t="s">
        <v>128</v>
      </c>
      <c r="B49" s="182" t="s">
        <v>550</v>
      </c>
      <c r="C49" s="187" t="s">
        <v>549</v>
      </c>
      <c r="D49" s="181">
        <v>2009</v>
      </c>
      <c r="E49" s="183">
        <v>25853.24</v>
      </c>
      <c r="F49" s="171"/>
    </row>
    <row r="50" spans="1:6" ht="12.75" customHeight="1" x14ac:dyDescent="0.25">
      <c r="A50" s="180" t="s">
        <v>129</v>
      </c>
      <c r="B50" s="182" t="s">
        <v>374</v>
      </c>
      <c r="C50" s="187" t="s">
        <v>575</v>
      </c>
      <c r="D50" s="181">
        <v>2009</v>
      </c>
      <c r="E50" s="183">
        <v>10000</v>
      </c>
      <c r="F50" s="171"/>
    </row>
    <row r="51" spans="1:6" ht="12.75" customHeight="1" x14ac:dyDescent="0.25">
      <c r="A51" s="180" t="s">
        <v>267</v>
      </c>
      <c r="B51" s="182" t="s">
        <v>375</v>
      </c>
      <c r="C51" s="187" t="s">
        <v>576</v>
      </c>
      <c r="D51" s="181">
        <v>2011</v>
      </c>
      <c r="E51" s="183">
        <v>11439</v>
      </c>
      <c r="F51" s="171"/>
    </row>
    <row r="52" spans="1:6" ht="12.75" customHeight="1" x14ac:dyDescent="0.25">
      <c r="A52" s="180" t="s">
        <v>268</v>
      </c>
      <c r="B52" s="182" t="s">
        <v>577</v>
      </c>
      <c r="C52" s="187" t="s">
        <v>578</v>
      </c>
      <c r="D52" s="181">
        <v>2013</v>
      </c>
      <c r="E52" s="183">
        <v>108331.27</v>
      </c>
      <c r="F52" s="171"/>
    </row>
    <row r="53" spans="1:6" ht="12.75" customHeight="1" x14ac:dyDescent="0.25">
      <c r="A53" s="180" t="s">
        <v>269</v>
      </c>
      <c r="B53" s="182" t="s">
        <v>376</v>
      </c>
      <c r="C53" s="187" t="s">
        <v>579</v>
      </c>
      <c r="D53" s="181">
        <v>2013</v>
      </c>
      <c r="E53" s="183">
        <v>108331.27</v>
      </c>
      <c r="F53" s="171"/>
    </row>
    <row r="54" spans="1:6" ht="12.75" customHeight="1" x14ac:dyDescent="0.25">
      <c r="A54" s="180" t="s">
        <v>270</v>
      </c>
      <c r="B54" s="182" t="s">
        <v>580</v>
      </c>
      <c r="C54" s="187" t="s">
        <v>535</v>
      </c>
      <c r="D54" s="181">
        <v>2014</v>
      </c>
      <c r="E54" s="183">
        <v>30599.93</v>
      </c>
      <c r="F54" s="171"/>
    </row>
    <row r="55" spans="1:6" ht="12.75" customHeight="1" x14ac:dyDescent="0.25">
      <c r="A55" s="180" t="s">
        <v>271</v>
      </c>
      <c r="B55" s="182" t="s">
        <v>373</v>
      </c>
      <c r="C55" s="187" t="s">
        <v>535</v>
      </c>
      <c r="D55" s="181">
        <v>2014</v>
      </c>
      <c r="E55" s="183">
        <v>112866.83</v>
      </c>
      <c r="F55" s="171"/>
    </row>
    <row r="56" spans="1:6" ht="12.75" customHeight="1" x14ac:dyDescent="0.25">
      <c r="A56" s="180" t="s">
        <v>272</v>
      </c>
      <c r="B56" s="182" t="s">
        <v>377</v>
      </c>
      <c r="C56" s="187"/>
      <c r="D56" s="181">
        <v>2014</v>
      </c>
      <c r="E56" s="183">
        <v>115847.14</v>
      </c>
      <c r="F56" s="171"/>
    </row>
    <row r="57" spans="1:6" ht="12.75" customHeight="1" x14ac:dyDescent="0.25">
      <c r="A57" s="180" t="s">
        <v>273</v>
      </c>
      <c r="B57" s="182" t="s">
        <v>581</v>
      </c>
      <c r="C57" s="187" t="s">
        <v>582</v>
      </c>
      <c r="D57" s="181">
        <v>2015</v>
      </c>
      <c r="E57" s="183">
        <v>21713.34</v>
      </c>
      <c r="F57" s="171"/>
    </row>
    <row r="58" spans="1:6" ht="12.75" customHeight="1" x14ac:dyDescent="0.25">
      <c r="A58" s="180" t="s">
        <v>274</v>
      </c>
      <c r="B58" s="182" t="s">
        <v>378</v>
      </c>
      <c r="C58" s="187" t="s">
        <v>549</v>
      </c>
      <c r="D58" s="181">
        <v>2015</v>
      </c>
      <c r="E58" s="183">
        <v>24862.14</v>
      </c>
      <c r="F58" s="171"/>
    </row>
    <row r="59" spans="1:6" ht="12.75" customHeight="1" x14ac:dyDescent="0.25">
      <c r="A59" s="180" t="s">
        <v>275</v>
      </c>
      <c r="B59" s="182" t="s">
        <v>583</v>
      </c>
      <c r="C59" s="187" t="s">
        <v>584</v>
      </c>
      <c r="D59" s="181">
        <v>2015</v>
      </c>
      <c r="E59" s="183">
        <v>38572.44</v>
      </c>
      <c r="F59" s="171"/>
    </row>
    <row r="60" spans="1:6" ht="12.75" customHeight="1" x14ac:dyDescent="0.25">
      <c r="A60" s="180" t="s">
        <v>276</v>
      </c>
      <c r="B60" s="182" t="s">
        <v>379</v>
      </c>
      <c r="C60" s="187" t="s">
        <v>537</v>
      </c>
      <c r="D60" s="181">
        <v>2015</v>
      </c>
      <c r="E60" s="183">
        <v>35442.6</v>
      </c>
      <c r="F60" s="171"/>
    </row>
    <row r="61" spans="1:6" ht="12.75" customHeight="1" x14ac:dyDescent="0.25">
      <c r="A61" s="180" t="s">
        <v>277</v>
      </c>
      <c r="B61" s="182" t="s">
        <v>380</v>
      </c>
      <c r="C61" s="187" t="s">
        <v>537</v>
      </c>
      <c r="D61" s="181">
        <v>2015</v>
      </c>
      <c r="E61" s="183">
        <v>22110.53</v>
      </c>
      <c r="F61" s="171"/>
    </row>
    <row r="62" spans="1:6" ht="12.75" customHeight="1" x14ac:dyDescent="0.25">
      <c r="A62" s="180" t="s">
        <v>278</v>
      </c>
      <c r="B62" s="182" t="s">
        <v>585</v>
      </c>
      <c r="C62" s="187" t="s">
        <v>578</v>
      </c>
      <c r="D62" s="181">
        <v>2019</v>
      </c>
      <c r="E62" s="183">
        <v>187636.1</v>
      </c>
      <c r="F62" s="171"/>
    </row>
    <row r="63" spans="1:6" ht="12.75" customHeight="1" x14ac:dyDescent="0.25">
      <c r="A63" s="180" t="s">
        <v>279</v>
      </c>
      <c r="B63" s="182" t="s">
        <v>586</v>
      </c>
      <c r="C63" s="187" t="s">
        <v>578</v>
      </c>
      <c r="D63" s="181">
        <v>2009</v>
      </c>
      <c r="E63" s="183">
        <v>3646.94</v>
      </c>
      <c r="F63" s="171"/>
    </row>
    <row r="64" spans="1:6" ht="12.75" customHeight="1" x14ac:dyDescent="0.25">
      <c r="A64" s="180" t="s">
        <v>280</v>
      </c>
      <c r="B64" s="182" t="s">
        <v>381</v>
      </c>
      <c r="C64" s="187" t="s">
        <v>587</v>
      </c>
      <c r="D64" s="181">
        <v>2009</v>
      </c>
      <c r="E64" s="183">
        <v>3646.94</v>
      </c>
      <c r="F64" s="171"/>
    </row>
    <row r="65" spans="1:6" ht="12.75" customHeight="1" x14ac:dyDescent="0.25">
      <c r="A65" s="180" t="s">
        <v>281</v>
      </c>
      <c r="B65" s="182" t="s">
        <v>382</v>
      </c>
      <c r="C65" s="180"/>
      <c r="D65" s="181">
        <v>2010</v>
      </c>
      <c r="E65" s="183">
        <v>25000</v>
      </c>
      <c r="F65" s="171"/>
    </row>
    <row r="66" spans="1:6" ht="12.75" customHeight="1" x14ac:dyDescent="0.25">
      <c r="A66" s="180" t="s">
        <v>282</v>
      </c>
      <c r="B66" s="182" t="s">
        <v>574</v>
      </c>
      <c r="C66" s="187" t="s">
        <v>558</v>
      </c>
      <c r="D66" s="181">
        <v>2009</v>
      </c>
      <c r="E66" s="183">
        <v>11431.4</v>
      </c>
      <c r="F66" s="171"/>
    </row>
    <row r="67" spans="1:6" ht="12.75" customHeight="1" x14ac:dyDescent="0.25">
      <c r="A67" s="180" t="s">
        <v>283</v>
      </c>
      <c r="B67" s="182" t="s">
        <v>384</v>
      </c>
      <c r="C67" s="187" t="s">
        <v>535</v>
      </c>
      <c r="D67" s="181">
        <v>2009</v>
      </c>
      <c r="E67" s="183">
        <v>75882.899999999994</v>
      </c>
      <c r="F67" s="171"/>
    </row>
    <row r="68" spans="1:6" ht="12.75" customHeight="1" x14ac:dyDescent="0.25">
      <c r="A68" s="180" t="s">
        <v>284</v>
      </c>
      <c r="B68" s="182" t="s">
        <v>588</v>
      </c>
      <c r="C68" s="184" t="s">
        <v>578</v>
      </c>
      <c r="D68" s="181">
        <v>2013</v>
      </c>
      <c r="E68" s="183">
        <v>11192</v>
      </c>
      <c r="F68" s="171"/>
    </row>
    <row r="69" spans="1:6" ht="12.75" customHeight="1" x14ac:dyDescent="0.25">
      <c r="A69" s="180" t="s">
        <v>286</v>
      </c>
      <c r="B69" s="182" t="s">
        <v>398</v>
      </c>
      <c r="C69" s="187" t="s">
        <v>578</v>
      </c>
      <c r="D69" s="181">
        <v>2013</v>
      </c>
      <c r="E69" s="183">
        <v>6691.2</v>
      </c>
      <c r="F69" s="171"/>
    </row>
    <row r="70" spans="1:6" ht="12.75" customHeight="1" x14ac:dyDescent="0.25">
      <c r="A70" s="180" t="s">
        <v>287</v>
      </c>
      <c r="B70" s="182" t="s">
        <v>589</v>
      </c>
      <c r="C70" s="187" t="s">
        <v>590</v>
      </c>
      <c r="D70" s="181">
        <v>2013</v>
      </c>
      <c r="E70" s="183">
        <v>1180.8</v>
      </c>
      <c r="F70" s="171"/>
    </row>
    <row r="71" spans="1:6" ht="12.75" customHeight="1" x14ac:dyDescent="0.25">
      <c r="A71" s="180" t="s">
        <v>288</v>
      </c>
      <c r="B71" s="185" t="s">
        <v>591</v>
      </c>
      <c r="C71" s="187" t="s">
        <v>592</v>
      </c>
      <c r="D71" s="181">
        <v>2018</v>
      </c>
      <c r="E71" s="183">
        <v>10000</v>
      </c>
      <c r="F71" s="171"/>
    </row>
    <row r="72" spans="1:6" ht="12.75" customHeight="1" x14ac:dyDescent="0.25">
      <c r="A72" s="180" t="s">
        <v>289</v>
      </c>
      <c r="B72" s="185" t="s">
        <v>399</v>
      </c>
      <c r="C72" s="187" t="s">
        <v>593</v>
      </c>
      <c r="D72" s="181">
        <v>2013</v>
      </c>
      <c r="E72" s="183">
        <v>589.45000000000005</v>
      </c>
      <c r="F72" s="171"/>
    </row>
    <row r="73" spans="1:6" ht="12.75" customHeight="1" x14ac:dyDescent="0.25">
      <c r="A73" s="180" t="s">
        <v>290</v>
      </c>
      <c r="B73" s="182" t="s">
        <v>594</v>
      </c>
      <c r="C73" s="187" t="s">
        <v>593</v>
      </c>
      <c r="D73" s="181">
        <v>2013</v>
      </c>
      <c r="E73" s="183">
        <v>230.4</v>
      </c>
      <c r="F73" s="171"/>
    </row>
    <row r="74" spans="1:6" ht="12.75" customHeight="1" x14ac:dyDescent="0.25">
      <c r="A74" s="180" t="s">
        <v>291</v>
      </c>
      <c r="B74" s="185" t="s">
        <v>400</v>
      </c>
      <c r="C74" s="187" t="s">
        <v>593</v>
      </c>
      <c r="D74" s="181">
        <v>2013</v>
      </c>
      <c r="E74" s="183">
        <v>538.25</v>
      </c>
      <c r="F74" s="171"/>
    </row>
    <row r="75" spans="1:6" ht="12.75" customHeight="1" x14ac:dyDescent="0.25">
      <c r="A75" s="180" t="s">
        <v>292</v>
      </c>
      <c r="B75" s="185" t="s">
        <v>595</v>
      </c>
      <c r="C75" s="187" t="s">
        <v>593</v>
      </c>
      <c r="D75" s="181">
        <v>2013</v>
      </c>
      <c r="E75" s="183">
        <v>538.25</v>
      </c>
      <c r="F75" s="171"/>
    </row>
    <row r="76" spans="1:6" ht="12.75" customHeight="1" x14ac:dyDescent="0.25">
      <c r="A76" s="180" t="s">
        <v>293</v>
      </c>
      <c r="B76" s="185" t="s">
        <v>596</v>
      </c>
      <c r="C76" s="187" t="s">
        <v>597</v>
      </c>
      <c r="D76" s="181">
        <v>2013</v>
      </c>
      <c r="E76" s="183">
        <v>13200</v>
      </c>
      <c r="F76" s="171"/>
    </row>
    <row r="77" spans="1:6" ht="12.75" customHeight="1" x14ac:dyDescent="0.25">
      <c r="A77" s="180" t="s">
        <v>294</v>
      </c>
      <c r="B77" s="185" t="s">
        <v>598</v>
      </c>
      <c r="C77" s="184" t="s">
        <v>599</v>
      </c>
      <c r="D77" s="181">
        <v>2019</v>
      </c>
      <c r="E77" s="186">
        <v>6389.64</v>
      </c>
      <c r="F77" s="171"/>
    </row>
    <row r="78" spans="1:6" ht="12.75" customHeight="1" x14ac:dyDescent="0.25">
      <c r="A78" s="180" t="s">
        <v>295</v>
      </c>
      <c r="B78" s="185" t="s">
        <v>385</v>
      </c>
      <c r="C78" s="184" t="s">
        <v>600</v>
      </c>
      <c r="D78" s="181">
        <v>2013</v>
      </c>
      <c r="E78" s="183">
        <v>7100</v>
      </c>
      <c r="F78" s="171"/>
    </row>
    <row r="79" spans="1:6" ht="12.75" customHeight="1" x14ac:dyDescent="0.25">
      <c r="A79" s="180" t="s">
        <v>296</v>
      </c>
      <c r="B79" s="185" t="s">
        <v>601</v>
      </c>
      <c r="C79" s="187" t="s">
        <v>600</v>
      </c>
      <c r="D79" s="181">
        <v>2018</v>
      </c>
      <c r="E79" s="186">
        <v>12600</v>
      </c>
      <c r="F79" s="171"/>
    </row>
    <row r="80" spans="1:6" ht="12.75" customHeight="1" x14ac:dyDescent="0.25">
      <c r="A80" s="180" t="s">
        <v>297</v>
      </c>
      <c r="B80" s="185" t="s">
        <v>602</v>
      </c>
      <c r="C80" s="187" t="s">
        <v>600</v>
      </c>
      <c r="D80" s="181">
        <v>2013</v>
      </c>
      <c r="E80" s="186">
        <v>1476</v>
      </c>
      <c r="F80" s="171"/>
    </row>
    <row r="81" spans="1:6" ht="12.75" customHeight="1" x14ac:dyDescent="0.25">
      <c r="A81" s="180" t="s">
        <v>298</v>
      </c>
      <c r="B81" s="185" t="s">
        <v>603</v>
      </c>
      <c r="C81" s="187" t="s">
        <v>600</v>
      </c>
      <c r="D81" s="181">
        <v>2013</v>
      </c>
      <c r="E81" s="186">
        <v>2091</v>
      </c>
      <c r="F81" s="171"/>
    </row>
    <row r="82" spans="1:6" ht="12.75" customHeight="1" x14ac:dyDescent="0.25">
      <c r="A82" s="180" t="s">
        <v>299</v>
      </c>
      <c r="B82" s="185" t="s">
        <v>387</v>
      </c>
      <c r="C82" s="187" t="s">
        <v>604</v>
      </c>
      <c r="D82" s="181">
        <v>2013</v>
      </c>
      <c r="E82" s="183">
        <v>8100</v>
      </c>
      <c r="F82" s="171"/>
    </row>
    <row r="83" spans="1:6" ht="12.75" customHeight="1" x14ac:dyDescent="0.25">
      <c r="A83" s="180" t="s">
        <v>300</v>
      </c>
      <c r="B83" s="185" t="s">
        <v>605</v>
      </c>
      <c r="C83" s="187" t="s">
        <v>606</v>
      </c>
      <c r="D83" s="181">
        <v>2013</v>
      </c>
      <c r="E83" s="183">
        <v>2440</v>
      </c>
      <c r="F83" s="171"/>
    </row>
    <row r="84" spans="1:6" ht="12.75" customHeight="1" x14ac:dyDescent="0.25">
      <c r="A84" s="180" t="s">
        <v>301</v>
      </c>
      <c r="B84" s="185" t="s">
        <v>397</v>
      </c>
      <c r="C84" s="187" t="s">
        <v>561</v>
      </c>
      <c r="D84" s="181">
        <v>2013</v>
      </c>
      <c r="E84" s="183">
        <v>7830.18</v>
      </c>
      <c r="F84" s="171"/>
    </row>
    <row r="85" spans="1:6" ht="12.75" customHeight="1" x14ac:dyDescent="0.25">
      <c r="A85" s="180" t="s">
        <v>302</v>
      </c>
      <c r="B85" s="182" t="s">
        <v>607</v>
      </c>
      <c r="C85" s="187" t="s">
        <v>561</v>
      </c>
      <c r="D85" s="181">
        <v>2013</v>
      </c>
      <c r="E85" s="183">
        <v>1869.82</v>
      </c>
      <c r="F85" s="171"/>
    </row>
    <row r="86" spans="1:6" ht="12.75" customHeight="1" x14ac:dyDescent="0.25">
      <c r="A86" s="180" t="s">
        <v>303</v>
      </c>
      <c r="B86" s="185" t="s">
        <v>394</v>
      </c>
      <c r="C86" s="187" t="s">
        <v>571</v>
      </c>
      <c r="D86" s="181">
        <v>2013</v>
      </c>
      <c r="E86" s="186">
        <v>44213.32</v>
      </c>
      <c r="F86" s="171"/>
    </row>
    <row r="87" spans="1:6" ht="12.75" customHeight="1" x14ac:dyDescent="0.25">
      <c r="A87" s="180" t="s">
        <v>304</v>
      </c>
      <c r="B87" s="185" t="s">
        <v>388</v>
      </c>
      <c r="C87" s="187" t="s">
        <v>608</v>
      </c>
      <c r="D87" s="181">
        <v>2013</v>
      </c>
      <c r="E87" s="186">
        <v>7000</v>
      </c>
      <c r="F87" s="171"/>
    </row>
    <row r="88" spans="1:6" ht="12.75" customHeight="1" x14ac:dyDescent="0.25">
      <c r="A88" s="180" t="s">
        <v>305</v>
      </c>
      <c r="B88" s="185" t="s">
        <v>400</v>
      </c>
      <c r="C88" s="184" t="s">
        <v>609</v>
      </c>
      <c r="D88" s="181">
        <v>2013</v>
      </c>
      <c r="E88" s="186">
        <v>538.25</v>
      </c>
      <c r="F88" s="171"/>
    </row>
    <row r="89" spans="1:6" ht="12.75" customHeight="1" x14ac:dyDescent="0.25">
      <c r="A89" s="180" t="s">
        <v>306</v>
      </c>
      <c r="B89" s="185" t="s">
        <v>401</v>
      </c>
      <c r="C89" s="184" t="s">
        <v>609</v>
      </c>
      <c r="D89" s="181">
        <v>2013</v>
      </c>
      <c r="E89" s="186">
        <v>538.25</v>
      </c>
      <c r="F89" s="171"/>
    </row>
    <row r="90" spans="1:6" ht="12.75" customHeight="1" x14ac:dyDescent="0.25">
      <c r="A90" s="180" t="s">
        <v>307</v>
      </c>
      <c r="B90" s="185" t="s">
        <v>386</v>
      </c>
      <c r="C90" s="184" t="s">
        <v>570</v>
      </c>
      <c r="D90" s="181">
        <v>2013</v>
      </c>
      <c r="E90" s="186">
        <v>8550</v>
      </c>
      <c r="F90" s="171"/>
    </row>
    <row r="91" spans="1:6" ht="12.75" customHeight="1" x14ac:dyDescent="0.25">
      <c r="A91" s="180" t="s">
        <v>308</v>
      </c>
      <c r="B91" s="185" t="s">
        <v>389</v>
      </c>
      <c r="C91" s="184" t="s">
        <v>535</v>
      </c>
      <c r="D91" s="181">
        <v>2013</v>
      </c>
      <c r="E91" s="183">
        <v>5000</v>
      </c>
      <c r="F91" s="171"/>
    </row>
    <row r="92" spans="1:6" ht="12.75" customHeight="1" x14ac:dyDescent="0.25">
      <c r="A92" s="180" t="s">
        <v>309</v>
      </c>
      <c r="B92" s="185" t="s">
        <v>607</v>
      </c>
      <c r="C92" s="184" t="s">
        <v>535</v>
      </c>
      <c r="D92" s="181">
        <v>2013</v>
      </c>
      <c r="E92" s="186">
        <v>2361.6</v>
      </c>
      <c r="F92" s="171"/>
    </row>
    <row r="93" spans="1:6" ht="12.75" customHeight="1" x14ac:dyDescent="0.25">
      <c r="A93" s="180" t="s">
        <v>310</v>
      </c>
      <c r="B93" s="185" t="s">
        <v>589</v>
      </c>
      <c r="C93" s="184" t="s">
        <v>535</v>
      </c>
      <c r="D93" s="181">
        <v>2013</v>
      </c>
      <c r="E93" s="183">
        <v>1180.8</v>
      </c>
      <c r="F93" s="171"/>
    </row>
    <row r="94" spans="1:6" ht="12.75" customHeight="1" x14ac:dyDescent="0.25">
      <c r="A94" s="180" t="s">
        <v>311</v>
      </c>
      <c r="B94" s="185" t="s">
        <v>610</v>
      </c>
      <c r="C94" s="184" t="s">
        <v>535</v>
      </c>
      <c r="D94" s="181">
        <v>2018</v>
      </c>
      <c r="E94" s="186">
        <v>1999</v>
      </c>
      <c r="F94" s="171"/>
    </row>
    <row r="95" spans="1:6" ht="12.75" customHeight="1" x14ac:dyDescent="0.25">
      <c r="A95" s="180" t="s">
        <v>312</v>
      </c>
      <c r="B95" s="185" t="s">
        <v>395</v>
      </c>
      <c r="C95" s="184" t="s">
        <v>565</v>
      </c>
      <c r="D95" s="181">
        <v>2013</v>
      </c>
      <c r="E95" s="186">
        <v>43478.83</v>
      </c>
      <c r="F95" s="171"/>
    </row>
    <row r="96" spans="1:6" ht="12.75" customHeight="1" x14ac:dyDescent="0.25">
      <c r="A96" s="180" t="s">
        <v>313</v>
      </c>
      <c r="B96" s="185" t="s">
        <v>390</v>
      </c>
      <c r="C96" s="184" t="s">
        <v>587</v>
      </c>
      <c r="D96" s="181">
        <v>2013</v>
      </c>
      <c r="E96" s="183">
        <v>3300</v>
      </c>
      <c r="F96" s="171"/>
    </row>
    <row r="97" spans="1:6" ht="12.75" customHeight="1" x14ac:dyDescent="0.25">
      <c r="A97" s="180" t="s">
        <v>314</v>
      </c>
      <c r="B97" s="185" t="s">
        <v>387</v>
      </c>
      <c r="C97" s="184" t="s">
        <v>611</v>
      </c>
      <c r="D97" s="181">
        <v>2013</v>
      </c>
      <c r="E97" s="183">
        <v>6000</v>
      </c>
      <c r="F97" s="171"/>
    </row>
    <row r="98" spans="1:6" ht="12.75" customHeight="1" x14ac:dyDescent="0.25">
      <c r="A98" s="180" t="s">
        <v>315</v>
      </c>
      <c r="B98" s="185" t="s">
        <v>612</v>
      </c>
      <c r="C98" s="184" t="s">
        <v>613</v>
      </c>
      <c r="D98" s="181">
        <v>2017</v>
      </c>
      <c r="E98" s="186">
        <v>1999</v>
      </c>
      <c r="F98" s="171"/>
    </row>
    <row r="99" spans="1:6" ht="12.75" customHeight="1" x14ac:dyDescent="0.25">
      <c r="A99" s="180" t="s">
        <v>316</v>
      </c>
      <c r="B99" s="185" t="s">
        <v>396</v>
      </c>
      <c r="C99" s="187" t="s">
        <v>614</v>
      </c>
      <c r="D99" s="181">
        <v>2013</v>
      </c>
      <c r="E99" s="186">
        <v>38973.14</v>
      </c>
      <c r="F99" s="171"/>
    </row>
    <row r="100" spans="1:6" ht="12.75" customHeight="1" x14ac:dyDescent="0.25">
      <c r="A100" s="180" t="s">
        <v>317</v>
      </c>
      <c r="B100" s="185" t="s">
        <v>615</v>
      </c>
      <c r="C100" s="184" t="s">
        <v>616</v>
      </c>
      <c r="D100" s="181">
        <v>2018</v>
      </c>
      <c r="E100" s="186">
        <v>3200</v>
      </c>
      <c r="F100" s="171"/>
    </row>
    <row r="101" spans="1:6" ht="12.75" customHeight="1" x14ac:dyDescent="0.25">
      <c r="A101" s="180" t="s">
        <v>318</v>
      </c>
      <c r="B101" s="185" t="s">
        <v>617</v>
      </c>
      <c r="C101" s="184" t="s">
        <v>618</v>
      </c>
      <c r="D101" s="181">
        <v>2018</v>
      </c>
      <c r="E101" s="186">
        <v>10479.02</v>
      </c>
      <c r="F101" s="171"/>
    </row>
    <row r="102" spans="1:6" ht="12.75" customHeight="1" x14ac:dyDescent="0.25">
      <c r="A102" s="180" t="s">
        <v>319</v>
      </c>
      <c r="B102" s="185" t="s">
        <v>619</v>
      </c>
      <c r="C102" s="184" t="s">
        <v>614</v>
      </c>
      <c r="D102" s="181">
        <v>2019</v>
      </c>
      <c r="E102" s="186">
        <v>4374.74</v>
      </c>
      <c r="F102" s="171"/>
    </row>
    <row r="103" spans="1:6" ht="12.75" customHeight="1" x14ac:dyDescent="0.25">
      <c r="A103" s="180" t="s">
        <v>320</v>
      </c>
      <c r="B103" s="185" t="s">
        <v>620</v>
      </c>
      <c r="C103" s="184" t="s">
        <v>578</v>
      </c>
      <c r="D103" s="181">
        <v>2009</v>
      </c>
      <c r="E103" s="183">
        <v>14084.27</v>
      </c>
      <c r="F103" s="171"/>
    </row>
    <row r="104" spans="1:6" ht="12.75" customHeight="1" x14ac:dyDescent="0.25">
      <c r="A104" s="180" t="s">
        <v>321</v>
      </c>
      <c r="B104" s="185" t="s">
        <v>621</v>
      </c>
      <c r="C104" s="184" t="s">
        <v>578</v>
      </c>
      <c r="D104" s="181">
        <v>2009</v>
      </c>
      <c r="E104" s="183">
        <v>70440.08</v>
      </c>
      <c r="F104" s="171"/>
    </row>
    <row r="105" spans="1:6" ht="12.75" customHeight="1" x14ac:dyDescent="0.25">
      <c r="A105" s="180" t="s">
        <v>322</v>
      </c>
      <c r="B105" s="185" t="s">
        <v>622</v>
      </c>
      <c r="C105" s="184" t="s">
        <v>579</v>
      </c>
      <c r="D105" s="181">
        <v>2009</v>
      </c>
      <c r="E105" s="183">
        <v>3500.65</v>
      </c>
      <c r="F105" s="171"/>
    </row>
    <row r="106" spans="1:6" ht="12.75" customHeight="1" x14ac:dyDescent="0.25">
      <c r="A106" s="180" t="s">
        <v>323</v>
      </c>
      <c r="B106" s="185" t="s">
        <v>623</v>
      </c>
      <c r="C106" s="184" t="s">
        <v>579</v>
      </c>
      <c r="D106" s="181">
        <v>2010</v>
      </c>
      <c r="E106" s="183">
        <v>1073</v>
      </c>
      <c r="F106" s="171"/>
    </row>
    <row r="107" spans="1:6" ht="12.75" customHeight="1" x14ac:dyDescent="0.25">
      <c r="A107" s="180" t="s">
        <v>324</v>
      </c>
      <c r="B107" s="185" t="s">
        <v>624</v>
      </c>
      <c r="C107" s="184" t="s">
        <v>579</v>
      </c>
      <c r="D107" s="181">
        <v>2010</v>
      </c>
      <c r="E107" s="183">
        <v>2973.08</v>
      </c>
      <c r="F107" s="171"/>
    </row>
    <row r="108" spans="1:6" ht="12.75" customHeight="1" x14ac:dyDescent="0.25">
      <c r="A108" s="180" t="s">
        <v>325</v>
      </c>
      <c r="B108" s="185" t="s">
        <v>625</v>
      </c>
      <c r="C108" s="184" t="s">
        <v>579</v>
      </c>
      <c r="D108" s="181">
        <v>2012</v>
      </c>
      <c r="E108" s="183">
        <v>769</v>
      </c>
      <c r="F108" s="171"/>
    </row>
    <row r="109" spans="1:6" ht="12.75" customHeight="1" x14ac:dyDescent="0.25">
      <c r="A109" s="180" t="s">
        <v>326</v>
      </c>
      <c r="B109" s="185" t="s">
        <v>393</v>
      </c>
      <c r="C109" s="184" t="s">
        <v>597</v>
      </c>
      <c r="D109" s="181">
        <v>2010</v>
      </c>
      <c r="E109" s="183">
        <v>10450.89</v>
      </c>
      <c r="F109" s="171"/>
    </row>
    <row r="110" spans="1:6" ht="12.75" customHeight="1" x14ac:dyDescent="0.25">
      <c r="A110" s="180" t="s">
        <v>327</v>
      </c>
      <c r="B110" s="185" t="s">
        <v>626</v>
      </c>
      <c r="C110" s="184" t="s">
        <v>546</v>
      </c>
      <c r="D110" s="181">
        <v>2018</v>
      </c>
      <c r="E110" s="183">
        <v>14600</v>
      </c>
      <c r="F110" s="171"/>
    </row>
    <row r="111" spans="1:6" ht="12.75" customHeight="1" x14ac:dyDescent="0.25">
      <c r="A111" s="180" t="s">
        <v>328</v>
      </c>
      <c r="B111" s="185" t="s">
        <v>392</v>
      </c>
      <c r="C111" s="184" t="s">
        <v>546</v>
      </c>
      <c r="D111" s="181">
        <v>2010</v>
      </c>
      <c r="E111" s="183">
        <v>10450.89</v>
      </c>
      <c r="F111" s="171"/>
    </row>
    <row r="112" spans="1:6" ht="12.75" customHeight="1" x14ac:dyDescent="0.25">
      <c r="A112" s="180" t="s">
        <v>330</v>
      </c>
      <c r="B112" s="185" t="s">
        <v>391</v>
      </c>
      <c r="C112" s="184" t="s">
        <v>587</v>
      </c>
      <c r="D112" s="181">
        <v>2010</v>
      </c>
      <c r="E112" s="183">
        <v>10450.89</v>
      </c>
      <c r="F112" s="171"/>
    </row>
    <row r="113" spans="1:6" ht="12.75" customHeight="1" x14ac:dyDescent="0.25">
      <c r="A113" s="180" t="s">
        <v>331</v>
      </c>
      <c r="B113" s="185" t="s">
        <v>627</v>
      </c>
      <c r="C113" s="184" t="s">
        <v>587</v>
      </c>
      <c r="D113" s="181">
        <v>2012</v>
      </c>
      <c r="E113" s="183">
        <v>369</v>
      </c>
      <c r="F113" s="171"/>
    </row>
    <row r="114" spans="1:6" ht="12.75" customHeight="1" x14ac:dyDescent="0.25">
      <c r="A114" s="180" t="s">
        <v>336</v>
      </c>
      <c r="B114" s="182" t="s">
        <v>628</v>
      </c>
      <c r="C114" s="184" t="s">
        <v>563</v>
      </c>
      <c r="D114" s="181">
        <v>2010</v>
      </c>
      <c r="E114" s="183">
        <v>418</v>
      </c>
      <c r="F114" s="171"/>
    </row>
    <row r="115" spans="1:6" ht="12.75" customHeight="1" x14ac:dyDescent="0.25">
      <c r="A115" s="180" t="s">
        <v>337</v>
      </c>
      <c r="B115" s="185" t="s">
        <v>629</v>
      </c>
      <c r="C115" s="184" t="s">
        <v>616</v>
      </c>
      <c r="D115" s="181">
        <v>2012</v>
      </c>
      <c r="E115" s="183">
        <v>3690</v>
      </c>
      <c r="F115" s="171"/>
    </row>
    <row r="116" spans="1:6" ht="12.75" customHeight="1" x14ac:dyDescent="0.25">
      <c r="A116" s="180" t="s">
        <v>338</v>
      </c>
      <c r="B116" s="185" t="s">
        <v>629</v>
      </c>
      <c r="C116" s="184" t="s">
        <v>616</v>
      </c>
      <c r="D116" s="181">
        <v>2012</v>
      </c>
      <c r="E116" s="186">
        <v>3690</v>
      </c>
      <c r="F116" s="171"/>
    </row>
    <row r="117" spans="1:6" ht="12.75" customHeight="1" x14ac:dyDescent="0.25">
      <c r="A117" s="180" t="s">
        <v>339</v>
      </c>
      <c r="B117" s="188" t="s">
        <v>630</v>
      </c>
      <c r="C117" s="184" t="s">
        <v>538</v>
      </c>
      <c r="D117" s="181">
        <v>2009</v>
      </c>
      <c r="E117" s="183">
        <v>2812.29</v>
      </c>
      <c r="F117" s="171"/>
    </row>
    <row r="118" spans="1:6" ht="12.75" customHeight="1" x14ac:dyDescent="0.25">
      <c r="A118" s="180" t="s">
        <v>340</v>
      </c>
      <c r="B118" s="189" t="s">
        <v>631</v>
      </c>
      <c r="C118" s="184" t="s">
        <v>611</v>
      </c>
      <c r="D118" s="181">
        <v>2009</v>
      </c>
      <c r="E118" s="186">
        <v>2391.6</v>
      </c>
      <c r="F118" s="171"/>
    </row>
    <row r="119" spans="1:6" ht="12.75" customHeight="1" x14ac:dyDescent="0.25">
      <c r="A119" s="180" t="s">
        <v>341</v>
      </c>
      <c r="B119" s="189" t="s">
        <v>632</v>
      </c>
      <c r="C119" s="190" t="s">
        <v>578</v>
      </c>
      <c r="D119" s="181">
        <v>2009</v>
      </c>
      <c r="E119" s="186">
        <v>16123.2</v>
      </c>
      <c r="F119" s="171"/>
    </row>
    <row r="120" spans="1:6" ht="12.75" customHeight="1" x14ac:dyDescent="0.25">
      <c r="A120" s="180" t="s">
        <v>342</v>
      </c>
      <c r="B120" s="189" t="s">
        <v>633</v>
      </c>
      <c r="C120" s="184" t="s">
        <v>599</v>
      </c>
      <c r="D120" s="181">
        <v>2009</v>
      </c>
      <c r="E120" s="186">
        <v>5972.32</v>
      </c>
      <c r="F120" s="171"/>
    </row>
    <row r="121" spans="1:6" ht="12.75" customHeight="1" x14ac:dyDescent="0.25">
      <c r="A121" s="180" t="s">
        <v>343</v>
      </c>
      <c r="B121" s="189" t="s">
        <v>634</v>
      </c>
      <c r="C121" s="184" t="s">
        <v>611</v>
      </c>
      <c r="D121" s="181">
        <v>2009</v>
      </c>
      <c r="E121" s="186">
        <v>27167.9</v>
      </c>
      <c r="F121" s="171"/>
    </row>
    <row r="122" spans="1:6" ht="12.75" customHeight="1" x14ac:dyDescent="0.25">
      <c r="A122" s="180" t="s">
        <v>344</v>
      </c>
      <c r="B122" s="189" t="s">
        <v>635</v>
      </c>
      <c r="C122" s="184" t="s">
        <v>597</v>
      </c>
      <c r="D122" s="181">
        <v>2009</v>
      </c>
      <c r="E122" s="186">
        <v>2864</v>
      </c>
      <c r="F122" s="171"/>
    </row>
    <row r="123" spans="1:6" ht="12.75" customHeight="1" x14ac:dyDescent="0.25">
      <c r="A123" s="180" t="s">
        <v>345</v>
      </c>
      <c r="B123" s="188" t="s">
        <v>636</v>
      </c>
      <c r="C123" s="184" t="s">
        <v>597</v>
      </c>
      <c r="D123" s="181">
        <v>2019</v>
      </c>
      <c r="E123" s="186">
        <v>1740</v>
      </c>
      <c r="F123" s="171"/>
    </row>
    <row r="124" spans="1:6" ht="12.75" customHeight="1" x14ac:dyDescent="0.25">
      <c r="A124" s="180" t="s">
        <v>346</v>
      </c>
      <c r="B124" s="188" t="s">
        <v>637</v>
      </c>
      <c r="C124" s="184" t="s">
        <v>638</v>
      </c>
      <c r="D124" s="181">
        <v>2019</v>
      </c>
      <c r="E124" s="186">
        <v>2414</v>
      </c>
      <c r="F124" s="171"/>
    </row>
    <row r="125" spans="1:6" ht="12.75" customHeight="1" x14ac:dyDescent="0.25">
      <c r="A125" s="180" t="s">
        <v>347</v>
      </c>
      <c r="B125" s="188" t="s">
        <v>639</v>
      </c>
      <c r="C125" s="184" t="s">
        <v>638</v>
      </c>
      <c r="D125" s="181">
        <v>2019</v>
      </c>
      <c r="E125" s="186">
        <v>3786</v>
      </c>
      <c r="F125" s="171"/>
    </row>
    <row r="126" spans="1:6" ht="12.75" customHeight="1" x14ac:dyDescent="0.25">
      <c r="A126" s="180" t="s">
        <v>348</v>
      </c>
      <c r="B126" s="188" t="s">
        <v>639</v>
      </c>
      <c r="C126" s="184" t="s">
        <v>546</v>
      </c>
      <c r="D126" s="181">
        <v>2013</v>
      </c>
      <c r="E126" s="186">
        <v>5000</v>
      </c>
      <c r="F126" s="171"/>
    </row>
    <row r="127" spans="1:6" ht="12.75" customHeight="1" x14ac:dyDescent="0.25">
      <c r="A127" s="180" t="s">
        <v>349</v>
      </c>
      <c r="B127" s="188" t="s">
        <v>639</v>
      </c>
      <c r="C127" s="184" t="s">
        <v>608</v>
      </c>
      <c r="D127" s="181">
        <v>2013</v>
      </c>
      <c r="E127" s="186">
        <v>6000</v>
      </c>
      <c r="F127" s="171"/>
    </row>
    <row r="128" spans="1:6" ht="12.75" customHeight="1" x14ac:dyDescent="0.25">
      <c r="A128" s="180" t="s">
        <v>350</v>
      </c>
      <c r="B128" s="188" t="s">
        <v>640</v>
      </c>
      <c r="C128" s="184" t="s">
        <v>600</v>
      </c>
      <c r="D128" s="181">
        <v>2019</v>
      </c>
      <c r="E128" s="186">
        <v>2149</v>
      </c>
      <c r="F128" s="171"/>
    </row>
    <row r="129" spans="1:6" ht="12.75" customHeight="1" x14ac:dyDescent="0.25">
      <c r="A129" s="180" t="s">
        <v>351</v>
      </c>
      <c r="B129" s="188" t="s">
        <v>641</v>
      </c>
      <c r="C129" s="184" t="s">
        <v>609</v>
      </c>
      <c r="D129" s="181">
        <v>2018</v>
      </c>
      <c r="E129" s="186">
        <v>1650</v>
      </c>
      <c r="F129" s="171"/>
    </row>
    <row r="130" spans="1:6" ht="12.75" customHeight="1" x14ac:dyDescent="0.25">
      <c r="A130" s="180" t="s">
        <v>352</v>
      </c>
      <c r="B130" s="188" t="s">
        <v>642</v>
      </c>
      <c r="C130" s="184" t="s">
        <v>570</v>
      </c>
      <c r="D130" s="181">
        <v>2019</v>
      </c>
      <c r="E130" s="186">
        <v>8500</v>
      </c>
      <c r="F130" s="171"/>
    </row>
    <row r="131" spans="1:6" ht="12.75" customHeight="1" x14ac:dyDescent="0.25">
      <c r="A131" s="180" t="s">
        <v>353</v>
      </c>
      <c r="B131" s="188" t="s">
        <v>639</v>
      </c>
      <c r="C131" s="184" t="s">
        <v>616</v>
      </c>
      <c r="D131" s="181">
        <v>2018</v>
      </c>
      <c r="E131" s="186">
        <v>5870</v>
      </c>
      <c r="F131" s="171"/>
    </row>
    <row r="132" spans="1:6" ht="12.75" customHeight="1" x14ac:dyDescent="0.25">
      <c r="A132" s="180" t="s">
        <v>354</v>
      </c>
      <c r="B132" s="185" t="s">
        <v>643</v>
      </c>
      <c r="C132" s="184" t="s">
        <v>582</v>
      </c>
      <c r="D132" s="181">
        <v>2013</v>
      </c>
      <c r="E132" s="183">
        <v>9640</v>
      </c>
      <c r="F132" s="171"/>
    </row>
    <row r="133" spans="1:6" ht="12.75" customHeight="1" x14ac:dyDescent="0.25">
      <c r="A133" s="180" t="s">
        <v>355</v>
      </c>
      <c r="B133" s="188" t="s">
        <v>644</v>
      </c>
      <c r="C133" s="184" t="s">
        <v>575</v>
      </c>
      <c r="D133" s="181"/>
      <c r="E133" s="186">
        <v>6400</v>
      </c>
      <c r="F133" s="171"/>
    </row>
    <row r="134" spans="1:6" ht="12.75" customHeight="1" x14ac:dyDescent="0.25">
      <c r="A134" s="180" t="s">
        <v>356</v>
      </c>
      <c r="B134" s="188" t="s">
        <v>644</v>
      </c>
      <c r="C134" s="184" t="s">
        <v>579</v>
      </c>
      <c r="D134" s="181"/>
      <c r="E134" s="186">
        <v>6400</v>
      </c>
      <c r="F134" s="171"/>
    </row>
    <row r="135" spans="1:6" ht="12.75" customHeight="1" x14ac:dyDescent="0.25">
      <c r="A135" s="180" t="s">
        <v>402</v>
      </c>
      <c r="B135" s="188" t="s">
        <v>644</v>
      </c>
      <c r="C135" s="184" t="s">
        <v>578</v>
      </c>
      <c r="D135" s="181"/>
      <c r="E135" s="186">
        <v>9600</v>
      </c>
      <c r="F135" s="171"/>
    </row>
    <row r="136" spans="1:6" ht="12.75" customHeight="1" x14ac:dyDescent="0.25">
      <c r="A136" s="180" t="s">
        <v>403</v>
      </c>
      <c r="B136" s="188" t="s">
        <v>644</v>
      </c>
      <c r="C136" s="184" t="s">
        <v>597</v>
      </c>
      <c r="D136" s="181"/>
      <c r="E136" s="186">
        <v>3200</v>
      </c>
      <c r="F136" s="171"/>
    </row>
    <row r="137" spans="1:6" ht="12.75" customHeight="1" x14ac:dyDescent="0.25">
      <c r="A137" s="180" t="s">
        <v>404</v>
      </c>
      <c r="B137" s="188" t="s">
        <v>644</v>
      </c>
      <c r="C137" s="184" t="s">
        <v>599</v>
      </c>
      <c r="D137" s="181"/>
      <c r="E137" s="186">
        <v>3200</v>
      </c>
      <c r="F137" s="171"/>
    </row>
    <row r="138" spans="1:6" ht="12.75" customHeight="1" x14ac:dyDescent="0.25">
      <c r="A138" s="180" t="s">
        <v>405</v>
      </c>
      <c r="B138" s="188" t="s">
        <v>644</v>
      </c>
      <c r="C138" s="184" t="s">
        <v>638</v>
      </c>
      <c r="D138" s="181"/>
      <c r="E138" s="186">
        <v>3200</v>
      </c>
      <c r="F138" s="171"/>
    </row>
    <row r="139" spans="1:6" ht="12.75" customHeight="1" x14ac:dyDescent="0.25">
      <c r="A139" s="180" t="s">
        <v>406</v>
      </c>
      <c r="B139" s="188" t="s">
        <v>644</v>
      </c>
      <c r="C139" s="184" t="s">
        <v>600</v>
      </c>
      <c r="D139" s="181"/>
      <c r="E139" s="186">
        <v>3500</v>
      </c>
      <c r="F139" s="171"/>
    </row>
    <row r="140" spans="1:6" ht="12.75" customHeight="1" x14ac:dyDescent="0.25">
      <c r="A140" s="180" t="s">
        <v>407</v>
      </c>
      <c r="B140" s="188" t="s">
        <v>644</v>
      </c>
      <c r="C140" s="184" t="s">
        <v>645</v>
      </c>
      <c r="D140" s="181"/>
      <c r="E140" s="186">
        <v>3200</v>
      </c>
      <c r="F140" s="171"/>
    </row>
    <row r="141" spans="1:6" ht="12.75" customHeight="1" x14ac:dyDescent="0.25">
      <c r="A141" s="180" t="s">
        <v>408</v>
      </c>
      <c r="B141" s="188" t="s">
        <v>644</v>
      </c>
      <c r="C141" s="184" t="s">
        <v>558</v>
      </c>
      <c r="D141" s="181"/>
      <c r="E141" s="186">
        <v>3200</v>
      </c>
      <c r="F141" s="171"/>
    </row>
    <row r="142" spans="1:6" ht="12.75" customHeight="1" x14ac:dyDescent="0.25">
      <c r="A142" s="180" t="s">
        <v>409</v>
      </c>
      <c r="B142" s="188" t="s">
        <v>644</v>
      </c>
      <c r="C142" s="184" t="s">
        <v>646</v>
      </c>
      <c r="D142" s="181"/>
      <c r="E142" s="186">
        <v>3339.45</v>
      </c>
      <c r="F142" s="171"/>
    </row>
    <row r="143" spans="1:6" ht="12.75" customHeight="1" x14ac:dyDescent="0.25">
      <c r="A143" s="180" t="s">
        <v>410</v>
      </c>
      <c r="B143" s="188" t="s">
        <v>644</v>
      </c>
      <c r="C143" s="184" t="s">
        <v>576</v>
      </c>
      <c r="D143" s="181"/>
      <c r="E143" s="186">
        <v>3200</v>
      </c>
      <c r="F143" s="171"/>
    </row>
    <row r="144" spans="1:6" ht="12.75" customHeight="1" x14ac:dyDescent="0.25">
      <c r="A144" s="180" t="s">
        <v>411</v>
      </c>
      <c r="B144" s="188" t="s">
        <v>644</v>
      </c>
      <c r="C144" s="184" t="s">
        <v>561</v>
      </c>
      <c r="D144" s="181"/>
      <c r="E144" s="186">
        <v>6400</v>
      </c>
      <c r="F144" s="171"/>
    </row>
    <row r="145" spans="1:6" ht="12.75" customHeight="1" x14ac:dyDescent="0.25">
      <c r="A145" s="180" t="s">
        <v>412</v>
      </c>
      <c r="B145" s="188" t="s">
        <v>644</v>
      </c>
      <c r="C145" s="184" t="s">
        <v>606</v>
      </c>
      <c r="D145" s="181"/>
      <c r="E145" s="186">
        <v>6400</v>
      </c>
      <c r="F145" s="171"/>
    </row>
    <row r="146" spans="1:6" ht="12.75" customHeight="1" x14ac:dyDescent="0.25">
      <c r="A146" s="180" t="s">
        <v>413</v>
      </c>
      <c r="B146" s="188" t="s">
        <v>644</v>
      </c>
      <c r="C146" s="184" t="s">
        <v>571</v>
      </c>
      <c r="D146" s="181"/>
      <c r="E146" s="186">
        <v>6900</v>
      </c>
      <c r="F146" s="171"/>
    </row>
    <row r="147" spans="1:6" ht="12.75" customHeight="1" x14ac:dyDescent="0.25">
      <c r="A147" s="180" t="s">
        <v>414</v>
      </c>
      <c r="B147" s="188" t="s">
        <v>644</v>
      </c>
      <c r="C147" s="184" t="s">
        <v>546</v>
      </c>
      <c r="D147" s="181"/>
      <c r="E147" s="186">
        <v>3200</v>
      </c>
      <c r="F147" s="171"/>
    </row>
    <row r="148" spans="1:6" ht="12.75" customHeight="1" x14ac:dyDescent="0.25">
      <c r="A148" s="180" t="s">
        <v>415</v>
      </c>
      <c r="B148" s="188" t="s">
        <v>644</v>
      </c>
      <c r="C148" s="184" t="s">
        <v>647</v>
      </c>
      <c r="D148" s="181"/>
      <c r="E148" s="186">
        <v>3200</v>
      </c>
      <c r="F148" s="171"/>
    </row>
    <row r="149" spans="1:6" ht="12.75" customHeight="1" x14ac:dyDescent="0.25">
      <c r="A149" s="180" t="s">
        <v>427</v>
      </c>
      <c r="B149" s="188" t="s">
        <v>644</v>
      </c>
      <c r="C149" s="184" t="s">
        <v>608</v>
      </c>
      <c r="D149" s="181"/>
      <c r="E149" s="186">
        <v>9900</v>
      </c>
      <c r="F149" s="306"/>
    </row>
    <row r="150" spans="1:6" ht="12.75" customHeight="1" x14ac:dyDescent="0.25">
      <c r="A150" s="180" t="s">
        <v>428</v>
      </c>
      <c r="B150" s="188" t="s">
        <v>644</v>
      </c>
      <c r="C150" s="184" t="s">
        <v>648</v>
      </c>
      <c r="D150" s="181"/>
      <c r="E150" s="186">
        <v>3200</v>
      </c>
      <c r="F150" s="306"/>
    </row>
    <row r="151" spans="1:6" ht="12.75" customHeight="1" x14ac:dyDescent="0.25">
      <c r="A151" s="180" t="s">
        <v>429</v>
      </c>
      <c r="B151" s="188" t="s">
        <v>644</v>
      </c>
      <c r="C151" s="184" t="s">
        <v>609</v>
      </c>
      <c r="D151" s="181">
        <v>2020</v>
      </c>
      <c r="E151" s="186">
        <v>4120.5</v>
      </c>
      <c r="F151" s="306"/>
    </row>
    <row r="152" spans="1:6" ht="12.75" customHeight="1" x14ac:dyDescent="0.25">
      <c r="A152" s="180" t="s">
        <v>430</v>
      </c>
      <c r="B152" s="188" t="s">
        <v>644</v>
      </c>
      <c r="C152" s="184" t="s">
        <v>565</v>
      </c>
      <c r="D152" s="181"/>
      <c r="E152" s="186">
        <v>12800</v>
      </c>
      <c r="F152" s="306"/>
    </row>
    <row r="153" spans="1:6" ht="12.75" customHeight="1" x14ac:dyDescent="0.25">
      <c r="A153" s="180" t="s">
        <v>431</v>
      </c>
      <c r="B153" s="188" t="s">
        <v>644</v>
      </c>
      <c r="C153" s="184" t="s">
        <v>538</v>
      </c>
      <c r="D153" s="181"/>
      <c r="E153" s="186">
        <v>6400</v>
      </c>
      <c r="F153" s="306"/>
    </row>
    <row r="154" spans="1:6" ht="12.75" customHeight="1" x14ac:dyDescent="0.25">
      <c r="A154" s="180" t="s">
        <v>659</v>
      </c>
      <c r="B154" s="188" t="s">
        <v>644</v>
      </c>
      <c r="C154" s="184" t="s">
        <v>535</v>
      </c>
      <c r="D154" s="181"/>
      <c r="E154" s="186">
        <v>12800</v>
      </c>
      <c r="F154" s="179"/>
    </row>
    <row r="155" spans="1:6" ht="12.75" customHeight="1" x14ac:dyDescent="0.25">
      <c r="A155" s="180" t="s">
        <v>660</v>
      </c>
      <c r="B155" s="188" t="s">
        <v>644</v>
      </c>
      <c r="C155" s="184" t="s">
        <v>649</v>
      </c>
      <c r="D155" s="181"/>
      <c r="E155" s="186">
        <v>9600</v>
      </c>
      <c r="F155" s="179"/>
    </row>
    <row r="156" spans="1:6" ht="12.75" customHeight="1" x14ac:dyDescent="0.25">
      <c r="A156" s="180" t="s">
        <v>661</v>
      </c>
      <c r="B156" s="188" t="s">
        <v>644</v>
      </c>
      <c r="C156" s="184" t="s">
        <v>570</v>
      </c>
      <c r="D156" s="181"/>
      <c r="E156" s="186">
        <v>3200</v>
      </c>
      <c r="F156" s="179"/>
    </row>
    <row r="157" spans="1:6" ht="12.75" customHeight="1" x14ac:dyDescent="0.25">
      <c r="A157" s="180" t="s">
        <v>662</v>
      </c>
      <c r="B157" s="188" t="s">
        <v>644</v>
      </c>
      <c r="C157" s="184" t="s">
        <v>650</v>
      </c>
      <c r="D157" s="181"/>
      <c r="E157" s="186">
        <v>7000</v>
      </c>
      <c r="F157" s="179"/>
    </row>
    <row r="158" spans="1:6" ht="12.75" customHeight="1" x14ac:dyDescent="0.25">
      <c r="A158" s="180" t="s">
        <v>663</v>
      </c>
      <c r="B158" s="188" t="s">
        <v>644</v>
      </c>
      <c r="C158" s="184" t="s">
        <v>587</v>
      </c>
      <c r="D158" s="181"/>
      <c r="E158" s="186">
        <v>6400</v>
      </c>
      <c r="F158" s="179"/>
    </row>
    <row r="159" spans="1:6" ht="12.75" customHeight="1" x14ac:dyDescent="0.25">
      <c r="A159" s="180" t="s">
        <v>664</v>
      </c>
      <c r="B159" s="188" t="s">
        <v>644</v>
      </c>
      <c r="C159" s="184" t="s">
        <v>553</v>
      </c>
      <c r="D159" s="181"/>
      <c r="E159" s="186">
        <v>3500</v>
      </c>
      <c r="F159" s="179"/>
    </row>
    <row r="160" spans="1:6" ht="12.75" customHeight="1" x14ac:dyDescent="0.25">
      <c r="A160" s="180" t="s">
        <v>665</v>
      </c>
      <c r="B160" s="188" t="s">
        <v>644</v>
      </c>
      <c r="C160" s="184" t="s">
        <v>651</v>
      </c>
      <c r="D160" s="181"/>
      <c r="E160" s="186">
        <v>6400</v>
      </c>
      <c r="F160" s="179"/>
    </row>
    <row r="161" spans="1:6" ht="12.75" customHeight="1" x14ac:dyDescent="0.25">
      <c r="A161" s="180" t="s">
        <v>666</v>
      </c>
      <c r="B161" s="188" t="s">
        <v>644</v>
      </c>
      <c r="C161" s="184" t="s">
        <v>563</v>
      </c>
      <c r="D161" s="181"/>
      <c r="E161" s="186">
        <v>3200</v>
      </c>
      <c r="F161" s="179"/>
    </row>
    <row r="162" spans="1:6" ht="12.75" customHeight="1" x14ac:dyDescent="0.25">
      <c r="A162" s="180" t="s">
        <v>667</v>
      </c>
      <c r="B162" s="188" t="s">
        <v>644</v>
      </c>
      <c r="C162" s="184" t="s">
        <v>549</v>
      </c>
      <c r="D162" s="181"/>
      <c r="E162" s="186">
        <v>3500</v>
      </c>
      <c r="F162" s="179"/>
    </row>
    <row r="163" spans="1:6" ht="12.75" customHeight="1" x14ac:dyDescent="0.25">
      <c r="A163" s="180" t="s">
        <v>668</v>
      </c>
      <c r="B163" s="188" t="s">
        <v>644</v>
      </c>
      <c r="C163" s="184" t="s">
        <v>611</v>
      </c>
      <c r="D163" s="181"/>
      <c r="E163" s="186">
        <v>3500</v>
      </c>
      <c r="F163" s="179"/>
    </row>
    <row r="164" spans="1:6" ht="12.75" customHeight="1" x14ac:dyDescent="0.25">
      <c r="A164" s="180" t="s">
        <v>669</v>
      </c>
      <c r="B164" s="188" t="s">
        <v>644</v>
      </c>
      <c r="C164" s="184" t="s">
        <v>537</v>
      </c>
      <c r="D164" s="181"/>
      <c r="E164" s="186">
        <v>6400</v>
      </c>
      <c r="F164" s="179"/>
    </row>
    <row r="165" spans="1:6" ht="12.75" customHeight="1" x14ac:dyDescent="0.25">
      <c r="A165" s="180" t="s">
        <v>670</v>
      </c>
      <c r="B165" s="188" t="s">
        <v>644</v>
      </c>
      <c r="C165" s="184" t="s">
        <v>544</v>
      </c>
      <c r="D165" s="181"/>
      <c r="E165" s="186">
        <v>7000</v>
      </c>
      <c r="F165" s="179"/>
    </row>
    <row r="166" spans="1:6" ht="12.75" customHeight="1" x14ac:dyDescent="0.25">
      <c r="A166" s="180" t="s">
        <v>671</v>
      </c>
      <c r="B166" s="188" t="s">
        <v>644</v>
      </c>
      <c r="C166" s="184" t="s">
        <v>652</v>
      </c>
      <c r="D166" s="181"/>
      <c r="E166" s="186">
        <v>3200</v>
      </c>
      <c r="F166" s="179"/>
    </row>
    <row r="167" spans="1:6" ht="12.75" customHeight="1" x14ac:dyDescent="0.25">
      <c r="A167" s="180" t="s">
        <v>672</v>
      </c>
      <c r="B167" s="188" t="s">
        <v>644</v>
      </c>
      <c r="C167" s="184" t="s">
        <v>653</v>
      </c>
      <c r="D167" s="181"/>
      <c r="E167" s="186">
        <v>6400</v>
      </c>
      <c r="F167" s="179"/>
    </row>
    <row r="168" spans="1:6" ht="12.75" customHeight="1" x14ac:dyDescent="0.25">
      <c r="A168" s="180" t="s">
        <v>673</v>
      </c>
      <c r="B168" s="188" t="s">
        <v>644</v>
      </c>
      <c r="C168" s="184" t="s">
        <v>654</v>
      </c>
      <c r="D168" s="181"/>
      <c r="E168" s="186">
        <v>3200</v>
      </c>
      <c r="F168" s="179"/>
    </row>
    <row r="169" spans="1:6" ht="12.75" customHeight="1" x14ac:dyDescent="0.25">
      <c r="A169" s="180" t="s">
        <v>674</v>
      </c>
      <c r="B169" s="188" t="s">
        <v>644</v>
      </c>
      <c r="C169" s="184" t="s">
        <v>613</v>
      </c>
      <c r="D169" s="181"/>
      <c r="E169" s="186">
        <v>3200</v>
      </c>
      <c r="F169" s="179"/>
    </row>
    <row r="170" spans="1:6" ht="12.75" customHeight="1" x14ac:dyDescent="0.25">
      <c r="A170" s="180" t="s">
        <v>675</v>
      </c>
      <c r="B170" s="188" t="s">
        <v>644</v>
      </c>
      <c r="C170" s="184" t="s">
        <v>618</v>
      </c>
      <c r="D170" s="181"/>
      <c r="E170" s="186">
        <v>9900</v>
      </c>
      <c r="F170" s="179"/>
    </row>
    <row r="171" spans="1:6" ht="12.75" customHeight="1" x14ac:dyDescent="0.25">
      <c r="A171" s="180" t="s">
        <v>676</v>
      </c>
      <c r="B171" s="188" t="s">
        <v>644</v>
      </c>
      <c r="C171" s="184" t="s">
        <v>655</v>
      </c>
      <c r="D171" s="181"/>
      <c r="E171" s="186">
        <v>3200</v>
      </c>
      <c r="F171" s="179"/>
    </row>
    <row r="172" spans="1:6" ht="12.75" customHeight="1" x14ac:dyDescent="0.25">
      <c r="A172" s="180" t="s">
        <v>677</v>
      </c>
      <c r="B172" s="188" t="s">
        <v>644</v>
      </c>
      <c r="C172" s="184" t="s">
        <v>582</v>
      </c>
      <c r="D172" s="181"/>
      <c r="E172" s="186">
        <v>6400</v>
      </c>
      <c r="F172" s="179"/>
    </row>
    <row r="173" spans="1:6" ht="12.75" customHeight="1" x14ac:dyDescent="0.25">
      <c r="A173" s="180" t="s">
        <v>678</v>
      </c>
      <c r="B173" s="188" t="s">
        <v>644</v>
      </c>
      <c r="C173" s="184" t="s">
        <v>616</v>
      </c>
      <c r="D173" s="181"/>
      <c r="E173" s="186">
        <v>9739.4500000000007</v>
      </c>
      <c r="F173" s="179"/>
    </row>
    <row r="174" spans="1:6" ht="12.75" customHeight="1" x14ac:dyDescent="0.25">
      <c r="A174" s="180" t="s">
        <v>679</v>
      </c>
      <c r="B174" s="188" t="s">
        <v>644</v>
      </c>
      <c r="C174" s="184" t="s">
        <v>656</v>
      </c>
      <c r="D174" s="181"/>
      <c r="E174" s="186">
        <v>7000</v>
      </c>
      <c r="F174" s="179"/>
    </row>
    <row r="175" spans="1:6" ht="12.75" customHeight="1" x14ac:dyDescent="0.25">
      <c r="A175" s="180" t="s">
        <v>680</v>
      </c>
      <c r="B175" s="188" t="s">
        <v>644</v>
      </c>
      <c r="C175" s="184" t="s">
        <v>657</v>
      </c>
      <c r="D175" s="181"/>
      <c r="E175" s="186">
        <v>3200</v>
      </c>
      <c r="F175" s="179"/>
    </row>
    <row r="176" spans="1:6" ht="12.75" customHeight="1" x14ac:dyDescent="0.25">
      <c r="A176" s="180" t="s">
        <v>681</v>
      </c>
      <c r="B176" s="182" t="s">
        <v>240</v>
      </c>
      <c r="C176" s="187" t="s">
        <v>558</v>
      </c>
      <c r="D176" s="181">
        <v>2009</v>
      </c>
      <c r="E176" s="183">
        <v>41480</v>
      </c>
      <c r="F176" s="179"/>
    </row>
    <row r="177" spans="1:6" ht="12.75" customHeight="1" x14ac:dyDescent="0.25">
      <c r="A177" s="180" t="s">
        <v>682</v>
      </c>
      <c r="B177" s="182" t="s">
        <v>241</v>
      </c>
      <c r="C177" s="187" t="s">
        <v>558</v>
      </c>
      <c r="D177" s="181">
        <v>2009</v>
      </c>
      <c r="E177" s="183">
        <v>1810.44</v>
      </c>
      <c r="F177" s="179"/>
    </row>
    <row r="178" spans="1:6" ht="12.75" customHeight="1" x14ac:dyDescent="0.25">
      <c r="A178" s="180" t="s">
        <v>683</v>
      </c>
      <c r="B178" s="182" t="s">
        <v>658</v>
      </c>
      <c r="C178" s="187" t="s">
        <v>558</v>
      </c>
      <c r="D178" s="181">
        <v>2012</v>
      </c>
      <c r="E178" s="183">
        <v>4900</v>
      </c>
      <c r="F178" s="179"/>
    </row>
    <row r="179" spans="1:6" ht="12.75" customHeight="1" x14ac:dyDescent="0.25">
      <c r="A179" s="180" t="s">
        <v>684</v>
      </c>
      <c r="B179" s="182" t="s">
        <v>242</v>
      </c>
      <c r="C179" s="187" t="s">
        <v>558</v>
      </c>
      <c r="D179" s="181">
        <v>2014</v>
      </c>
      <c r="E179" s="183">
        <v>105000</v>
      </c>
      <c r="F179" s="179"/>
    </row>
    <row r="180" spans="1:6" ht="12" customHeight="1" x14ac:dyDescent="0.25">
      <c r="A180" s="303" t="s">
        <v>88</v>
      </c>
      <c r="B180" s="303"/>
      <c r="C180" s="303"/>
      <c r="D180" s="303"/>
      <c r="E180" s="172">
        <f>SUM(E4:E179)</f>
        <v>10444652.649999997</v>
      </c>
      <c r="F180" s="11"/>
    </row>
    <row r="181" spans="1:6" ht="12.75" customHeight="1" x14ac:dyDescent="0.25">
      <c r="A181" s="304" t="str">
        <f>'Zakładka nr 1 - dane'!B4</f>
        <v>Gminna Biblioteka Publiczna w Stanominie</v>
      </c>
      <c r="B181" s="304"/>
      <c r="C181" s="304"/>
      <c r="D181" s="304"/>
      <c r="E181" s="304"/>
    </row>
    <row r="182" spans="1:6" ht="12.75" customHeight="1" x14ac:dyDescent="0.25">
      <c r="A182" s="165" t="s">
        <v>498</v>
      </c>
      <c r="B182" s="164"/>
      <c r="C182" s="19"/>
      <c r="D182" s="19"/>
      <c r="E182" s="20"/>
    </row>
    <row r="183" spans="1:6" ht="12.75" customHeight="1" x14ac:dyDescent="0.25">
      <c r="A183" s="304" t="str">
        <f>'Zakładka nr 1 - dane'!B5</f>
        <v>Gminny Ośrodek Pomocy Społecznej w Białogardzie</v>
      </c>
      <c r="B183" s="304"/>
      <c r="C183" s="304"/>
      <c r="D183" s="304"/>
      <c r="E183" s="304"/>
    </row>
    <row r="184" spans="1:6" ht="12.75" customHeight="1" x14ac:dyDescent="0.25">
      <c r="A184" s="165" t="s">
        <v>498</v>
      </c>
      <c r="B184" s="164"/>
      <c r="C184" s="19"/>
      <c r="D184" s="19"/>
      <c r="E184" s="20"/>
    </row>
    <row r="185" spans="1:6" ht="12.75" customHeight="1" x14ac:dyDescent="0.25">
      <c r="A185" s="304" t="str">
        <f>'Zakładka nr 1 - dane'!B6</f>
        <v>Szkoła Podstawowa im. ppor. R. Kuleszy w Pomianowie</v>
      </c>
      <c r="B185" s="304"/>
      <c r="C185" s="304"/>
      <c r="D185" s="304"/>
      <c r="E185" s="304"/>
    </row>
    <row r="186" spans="1:6" ht="12.75" customHeight="1" x14ac:dyDescent="0.25">
      <c r="A186" s="19" t="s">
        <v>5</v>
      </c>
      <c r="B186" s="164" t="s">
        <v>63</v>
      </c>
      <c r="C186" s="19"/>
      <c r="D186" s="19">
        <v>2009</v>
      </c>
      <c r="E186" s="20">
        <v>12272</v>
      </c>
    </row>
    <row r="187" spans="1:6" ht="12.75" customHeight="1" x14ac:dyDescent="0.25">
      <c r="A187" s="303" t="s">
        <v>88</v>
      </c>
      <c r="B187" s="303"/>
      <c r="C187" s="303"/>
      <c r="D187" s="303"/>
      <c r="E187" s="172">
        <f>SUM(E186:E186)</f>
        <v>12272</v>
      </c>
    </row>
    <row r="188" spans="1:6" ht="12.75" customHeight="1" x14ac:dyDescent="0.25">
      <c r="A188" s="304" t="str">
        <f>'Zakładka nr 1 - dane'!B7</f>
        <v>Szkoła Podstawowa im. Juliana Tuwima w Stanominie</v>
      </c>
      <c r="B188" s="304"/>
      <c r="C188" s="304"/>
      <c r="D188" s="304"/>
      <c r="E188" s="304"/>
    </row>
    <row r="189" spans="1:6" ht="12.75" customHeight="1" x14ac:dyDescent="0.25">
      <c r="A189" s="19" t="s">
        <v>5</v>
      </c>
      <c r="B189" s="164" t="s">
        <v>519</v>
      </c>
      <c r="C189" s="19"/>
      <c r="D189" s="19">
        <v>2009</v>
      </c>
      <c r="E189" s="20">
        <v>43806</v>
      </c>
    </row>
    <row r="190" spans="1:6" ht="12.75" customHeight="1" x14ac:dyDescent="0.25">
      <c r="A190" s="19" t="s">
        <v>6</v>
      </c>
      <c r="B190" s="164" t="s">
        <v>520</v>
      </c>
      <c r="C190" s="19"/>
      <c r="D190" s="19">
        <v>2009</v>
      </c>
      <c r="E190" s="20">
        <v>30564</v>
      </c>
    </row>
    <row r="191" spans="1:6" ht="12.75" customHeight="1" x14ac:dyDescent="0.25">
      <c r="A191" s="19" t="s">
        <v>7</v>
      </c>
      <c r="B191" s="164" t="s">
        <v>248</v>
      </c>
      <c r="C191" s="19"/>
      <c r="D191" s="19">
        <v>2009</v>
      </c>
      <c r="E191" s="20">
        <v>114834.36</v>
      </c>
    </row>
    <row r="192" spans="1:6" ht="12.75" customHeight="1" x14ac:dyDescent="0.25">
      <c r="A192" s="19" t="s">
        <v>8</v>
      </c>
      <c r="B192" s="164" t="s">
        <v>521</v>
      </c>
      <c r="C192" s="19"/>
      <c r="D192" s="19">
        <v>2009</v>
      </c>
      <c r="E192" s="20">
        <v>132876.1</v>
      </c>
    </row>
    <row r="193" spans="1:5" ht="12.75" customHeight="1" x14ac:dyDescent="0.25">
      <c r="A193" s="19" t="s">
        <v>9</v>
      </c>
      <c r="B193" s="164" t="s">
        <v>240</v>
      </c>
      <c r="C193" s="19"/>
      <c r="D193" s="19">
        <v>2009</v>
      </c>
      <c r="E193" s="20">
        <v>35993.360000000001</v>
      </c>
    </row>
    <row r="194" spans="1:5" ht="12.75" customHeight="1" x14ac:dyDescent="0.25">
      <c r="A194" s="19" t="s">
        <v>10</v>
      </c>
      <c r="B194" s="164" t="s">
        <v>522</v>
      </c>
      <c r="C194" s="19"/>
      <c r="D194" s="19">
        <v>2009</v>
      </c>
      <c r="E194" s="20">
        <v>13314.82</v>
      </c>
    </row>
    <row r="195" spans="1:5" ht="12.75" customHeight="1" x14ac:dyDescent="0.25">
      <c r="A195" s="19" t="s">
        <v>11</v>
      </c>
      <c r="B195" s="164" t="s">
        <v>242</v>
      </c>
      <c r="C195" s="19"/>
      <c r="D195" s="19">
        <v>2014</v>
      </c>
      <c r="E195" s="20">
        <v>105000</v>
      </c>
    </row>
    <row r="196" spans="1:5" ht="12.75" customHeight="1" x14ac:dyDescent="0.25">
      <c r="A196" s="19" t="s">
        <v>12</v>
      </c>
      <c r="B196" s="164" t="s">
        <v>249</v>
      </c>
      <c r="C196" s="19"/>
      <c r="D196" s="19">
        <v>2009</v>
      </c>
      <c r="E196" s="20">
        <v>42067.73</v>
      </c>
    </row>
    <row r="197" spans="1:5" ht="12.75" customHeight="1" x14ac:dyDescent="0.25">
      <c r="A197" s="19" t="s">
        <v>13</v>
      </c>
      <c r="B197" s="164" t="s">
        <v>250</v>
      </c>
      <c r="C197" s="19"/>
      <c r="D197" s="19">
        <v>2009</v>
      </c>
      <c r="E197" s="20">
        <v>15145.12</v>
      </c>
    </row>
    <row r="198" spans="1:5" ht="12.75" customHeight="1" x14ac:dyDescent="0.25">
      <c r="A198" s="303" t="s">
        <v>88</v>
      </c>
      <c r="B198" s="303"/>
      <c r="C198" s="303"/>
      <c r="D198" s="303"/>
      <c r="E198" s="172">
        <f>SUM(E189:E197)</f>
        <v>533601.49</v>
      </c>
    </row>
    <row r="199" spans="1:5" ht="12.75" customHeight="1" x14ac:dyDescent="0.25">
      <c r="A199" s="304" t="str">
        <f>'Zakładka nr 1 - dane'!B8</f>
        <v>Szkoła Podstawowa im. Jana Brzechwy w Rogowie</v>
      </c>
      <c r="B199" s="304"/>
      <c r="C199" s="304"/>
      <c r="D199" s="304"/>
      <c r="E199" s="304"/>
    </row>
    <row r="200" spans="1:5" ht="12.75" customHeight="1" x14ac:dyDescent="0.25">
      <c r="A200" s="19" t="s">
        <v>5</v>
      </c>
      <c r="B200" s="164" t="s">
        <v>122</v>
      </c>
      <c r="C200" s="19"/>
      <c r="D200" s="19">
        <v>2009</v>
      </c>
      <c r="E200" s="20">
        <v>50302.93</v>
      </c>
    </row>
    <row r="201" spans="1:5" ht="12.75" customHeight="1" x14ac:dyDescent="0.25">
      <c r="A201" s="19" t="s">
        <v>6</v>
      </c>
      <c r="B201" s="164" t="s">
        <v>259</v>
      </c>
      <c r="C201" s="19"/>
      <c r="D201" s="19">
        <v>2009</v>
      </c>
      <c r="E201" s="20">
        <v>9405.8799999999992</v>
      </c>
    </row>
    <row r="202" spans="1:5" ht="12.75" customHeight="1" x14ac:dyDescent="0.25">
      <c r="A202" s="19" t="s">
        <v>7</v>
      </c>
      <c r="B202" s="164" t="s">
        <v>260</v>
      </c>
      <c r="C202" s="19"/>
      <c r="D202" s="19">
        <v>2010</v>
      </c>
      <c r="E202" s="20">
        <v>10450.870000000001</v>
      </c>
    </row>
    <row r="203" spans="1:5" ht="12.75" customHeight="1" x14ac:dyDescent="0.25">
      <c r="A203" s="19" t="s">
        <v>8</v>
      </c>
      <c r="B203" s="164" t="s">
        <v>261</v>
      </c>
      <c r="C203" s="19"/>
      <c r="D203" s="19">
        <v>2009</v>
      </c>
      <c r="E203" s="20">
        <v>38338.79</v>
      </c>
    </row>
    <row r="204" spans="1:5" ht="12.75" customHeight="1" x14ac:dyDescent="0.25">
      <c r="A204" s="19" t="s">
        <v>9</v>
      </c>
      <c r="B204" s="164" t="s">
        <v>262</v>
      </c>
      <c r="C204" s="19"/>
      <c r="D204" s="19">
        <v>2009</v>
      </c>
      <c r="E204" s="20">
        <v>13957.76</v>
      </c>
    </row>
    <row r="205" spans="1:5" ht="12.75" customHeight="1" x14ac:dyDescent="0.25">
      <c r="A205" s="303" t="s">
        <v>88</v>
      </c>
      <c r="B205" s="303"/>
      <c r="C205" s="303"/>
      <c r="D205" s="303"/>
      <c r="E205" s="172">
        <f>SUM(E200:E204)</f>
        <v>122456.23</v>
      </c>
    </row>
    <row r="206" spans="1:5" ht="12.75" customHeight="1" x14ac:dyDescent="0.25">
      <c r="A206" s="302" t="s">
        <v>96</v>
      </c>
      <c r="B206" s="302"/>
      <c r="C206" s="302"/>
      <c r="D206" s="302"/>
      <c r="E206" s="173">
        <f>SUM(E180,E187,E198,E205)</f>
        <v>11112982.369999997</v>
      </c>
    </row>
  </sheetData>
  <mergeCells count="17">
    <mergeCell ref="F149:F153"/>
    <mergeCell ref="C1:C2"/>
    <mergeCell ref="A1:A2"/>
    <mergeCell ref="B1:B2"/>
    <mergeCell ref="D1:D2"/>
    <mergeCell ref="E1:E2"/>
    <mergeCell ref="A206:D206"/>
    <mergeCell ref="A205:D205"/>
    <mergeCell ref="A199:E199"/>
    <mergeCell ref="A180:D180"/>
    <mergeCell ref="A3:E3"/>
    <mergeCell ref="A185:E185"/>
    <mergeCell ref="A187:D187"/>
    <mergeCell ref="A198:D198"/>
    <mergeCell ref="A188:E188"/>
    <mergeCell ref="A181:E181"/>
    <mergeCell ref="A183:E183"/>
  </mergeCells>
  <phoneticPr fontId="37" type="noConversion"/>
  <pageMargins left="0.7" right="0.7" top="0.75" bottom="0.75"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H18" sqref="H18"/>
    </sheetView>
  </sheetViews>
  <sheetFormatPr defaultRowHeight="13.2" x14ac:dyDescent="0.25"/>
  <cols>
    <col min="2" max="2" width="34.44140625" customWidth="1"/>
    <col min="3" max="3" width="21.88671875" customWidth="1"/>
    <col min="4" max="4" width="24.33203125" customWidth="1"/>
  </cols>
  <sheetData>
    <row r="1" spans="1:4" x14ac:dyDescent="0.25">
      <c r="A1" s="318" t="s">
        <v>25</v>
      </c>
      <c r="B1" s="318"/>
      <c r="C1" s="318"/>
      <c r="D1" s="21"/>
    </row>
    <row r="2" spans="1:4" x14ac:dyDescent="0.25">
      <c r="A2" s="22" t="s">
        <v>14</v>
      </c>
      <c r="B2" s="22" t="s">
        <v>26</v>
      </c>
      <c r="C2" s="22" t="s">
        <v>22</v>
      </c>
    </row>
    <row r="3" spans="1:4" x14ac:dyDescent="0.25">
      <c r="A3" s="22">
        <v>1</v>
      </c>
      <c r="B3" s="24" t="s">
        <v>425</v>
      </c>
      <c r="C3" s="236">
        <f>SUM(D13,D29,D37,D45,D53,D21)</f>
        <v>62888013.439999998</v>
      </c>
      <c r="D3" s="25"/>
    </row>
    <row r="4" spans="1:4" x14ac:dyDescent="0.25">
      <c r="A4" s="22">
        <v>2</v>
      </c>
      <c r="B4" s="24" t="s">
        <v>27</v>
      </c>
      <c r="C4" s="236">
        <f>SUM(D14,D22,D30,D38,D46,D54)</f>
        <v>11112982.369999997</v>
      </c>
      <c r="D4" s="25"/>
    </row>
    <row r="5" spans="1:4" x14ac:dyDescent="0.25">
      <c r="A5" s="22">
        <v>3</v>
      </c>
      <c r="B5" s="24" t="s">
        <v>28</v>
      </c>
      <c r="C5" s="237">
        <f>SUM(D15,D23,D31,D39,D47,D55)</f>
        <v>3125482.4499999997</v>
      </c>
      <c r="D5" s="25"/>
    </row>
    <row r="6" spans="1:4" x14ac:dyDescent="0.25">
      <c r="D6" s="25"/>
    </row>
    <row r="7" spans="1:4" x14ac:dyDescent="0.25">
      <c r="A7" s="26"/>
      <c r="B7" s="27"/>
      <c r="C7" s="28"/>
      <c r="D7" s="23"/>
    </row>
    <row r="8" spans="1:4" x14ac:dyDescent="0.25">
      <c r="A8" s="316" t="s">
        <v>20</v>
      </c>
      <c r="B8" s="316"/>
      <c r="C8" s="29" t="s">
        <v>2</v>
      </c>
      <c r="D8" s="30" t="str">
        <f>'Zakładka nr 1 - dane'!D2</f>
        <v>330920469</v>
      </c>
    </row>
    <row r="9" spans="1:4" x14ac:dyDescent="0.25">
      <c r="A9" s="313" t="str">
        <f>'Zakładka nr 1 - dane'!B3</f>
        <v>Urząd Gminy Białogard</v>
      </c>
      <c r="B9" s="314"/>
      <c r="C9" s="315" t="str">
        <f>'Zakładka nr 1 - dane'!C4</f>
        <v>Stanomino 27, 78- 217 Stanomino</v>
      </c>
      <c r="D9" s="315"/>
    </row>
    <row r="10" spans="1:4" x14ac:dyDescent="0.25">
      <c r="A10" s="316"/>
      <c r="B10" s="316"/>
      <c r="C10" s="316"/>
      <c r="D10" s="316"/>
    </row>
    <row r="11" spans="1:4" x14ac:dyDescent="0.25">
      <c r="A11" s="315" t="str">
        <f>'Zakładka nr 1 - dane'!F3</f>
        <v>wszystkie lokalizacje zgodnie z wykazem budynków i budowli</v>
      </c>
      <c r="B11" s="315"/>
      <c r="C11" s="315"/>
      <c r="D11" s="315"/>
    </row>
    <row r="12" spans="1:4" x14ac:dyDescent="0.25">
      <c r="A12" s="31" t="s">
        <v>0</v>
      </c>
      <c r="B12" s="317" t="s">
        <v>21</v>
      </c>
      <c r="C12" s="317"/>
      <c r="D12" s="32" t="s">
        <v>22</v>
      </c>
    </row>
    <row r="13" spans="1:4" x14ac:dyDescent="0.25">
      <c r="A13" s="33">
        <v>1</v>
      </c>
      <c r="B13" s="310" t="s">
        <v>425</v>
      </c>
      <c r="C13" s="310"/>
      <c r="D13" s="234">
        <f>SUM('Zakładka nr 2a - budynki'!O3:O189)</f>
        <v>43172813.439999998</v>
      </c>
    </row>
    <row r="14" spans="1:4" x14ac:dyDescent="0.25">
      <c r="A14" s="33">
        <v>3</v>
      </c>
      <c r="B14" s="311" t="s">
        <v>27</v>
      </c>
      <c r="C14" s="312"/>
      <c r="D14" s="234">
        <f>'Zakładka nr 3 - budowle'!E180</f>
        <v>10444652.649999997</v>
      </c>
    </row>
    <row r="15" spans="1:4" x14ac:dyDescent="0.25">
      <c r="A15" s="33">
        <v>5</v>
      </c>
      <c r="B15" s="311" t="s">
        <v>441</v>
      </c>
      <c r="C15" s="312"/>
      <c r="D15" s="235">
        <f>9050.5+165719.24+392041.9+109977.65+75667.68+1327207.41-121756+54239.1</f>
        <v>2012147.48</v>
      </c>
    </row>
    <row r="16" spans="1:4" x14ac:dyDescent="0.25">
      <c r="A16" s="316" t="s">
        <v>20</v>
      </c>
      <c r="B16" s="316"/>
      <c r="C16" s="29" t="s">
        <v>2</v>
      </c>
      <c r="D16" s="30" t="str">
        <f>'Zakładka nr 1 - dane'!D4</f>
        <v>331445421</v>
      </c>
    </row>
    <row r="17" spans="1:4" x14ac:dyDescent="0.25">
      <c r="A17" s="313" t="str">
        <f>'Zakładka nr 1 - dane'!B4</f>
        <v>Gminna Biblioteka Publiczna w Stanominie</v>
      </c>
      <c r="B17" s="314"/>
      <c r="C17" s="315" t="str">
        <f>'Zakładka nr 1 - dane'!C4</f>
        <v>Stanomino 27, 78- 217 Stanomino</v>
      </c>
      <c r="D17" s="315"/>
    </row>
    <row r="18" spans="1:4" x14ac:dyDescent="0.25">
      <c r="A18" s="316" t="s">
        <v>4</v>
      </c>
      <c r="B18" s="316"/>
      <c r="C18" s="316"/>
      <c r="D18" s="316"/>
    </row>
    <row r="19" spans="1:4" x14ac:dyDescent="0.25">
      <c r="A19" s="315" t="str">
        <f>'Zakładka nr 1 - dane'!F4</f>
        <v>Stanomino 27, 78- 217 Stanomino</v>
      </c>
      <c r="B19" s="315"/>
      <c r="C19" s="315"/>
      <c r="D19" s="315"/>
    </row>
    <row r="20" spans="1:4" x14ac:dyDescent="0.25">
      <c r="A20" s="31" t="s">
        <v>0</v>
      </c>
      <c r="B20" s="317" t="s">
        <v>21</v>
      </c>
      <c r="C20" s="317"/>
      <c r="D20" s="32" t="s">
        <v>22</v>
      </c>
    </row>
    <row r="21" spans="1:4" x14ac:dyDescent="0.25">
      <c r="A21" s="33">
        <v>1</v>
      </c>
      <c r="B21" s="310" t="s">
        <v>425</v>
      </c>
      <c r="C21" s="310"/>
      <c r="D21" s="34">
        <v>0</v>
      </c>
    </row>
    <row r="22" spans="1:4" x14ac:dyDescent="0.25">
      <c r="A22" s="33">
        <v>3</v>
      </c>
      <c r="B22" s="311" t="s">
        <v>27</v>
      </c>
      <c r="C22" s="312"/>
      <c r="D22" s="34">
        <v>0</v>
      </c>
    </row>
    <row r="23" spans="1:4" x14ac:dyDescent="0.25">
      <c r="A23" s="33">
        <v>4</v>
      </c>
      <c r="B23" s="311" t="s">
        <v>441</v>
      </c>
      <c r="C23" s="312"/>
      <c r="D23" s="34">
        <f>6000+143464.94</f>
        <v>149464.94</v>
      </c>
    </row>
    <row r="24" spans="1:4" x14ac:dyDescent="0.25">
      <c r="A24" s="316" t="s">
        <v>20</v>
      </c>
      <c r="B24" s="316"/>
      <c r="C24" s="29" t="s">
        <v>2</v>
      </c>
      <c r="D24" s="35" t="str">
        <f>'Zakładka nr 1 - dane'!D5</f>
        <v>003801692</v>
      </c>
    </row>
    <row r="25" spans="1:4" ht="29.25" customHeight="1" x14ac:dyDescent="0.25">
      <c r="A25" s="313" t="str">
        <f>'Zakładka nr 1 - dane'!B5</f>
        <v>Gminny Ośrodek Pomocy Społecznej w Białogardzie</v>
      </c>
      <c r="B25" s="314"/>
      <c r="C25" s="315" t="str">
        <f>'Zakładka nr 1 - dane'!C5</f>
        <v>ul. Wileńska 8, 78-200 Białogard</v>
      </c>
      <c r="D25" s="315"/>
    </row>
    <row r="26" spans="1:4" x14ac:dyDescent="0.25">
      <c r="A26" s="316" t="s">
        <v>4</v>
      </c>
      <c r="B26" s="316"/>
      <c r="C26" s="316"/>
      <c r="D26" s="316"/>
    </row>
    <row r="27" spans="1:4" x14ac:dyDescent="0.25">
      <c r="A27" s="319" t="str">
        <f>'Zakładka nr 1 - dane'!F5</f>
        <v>ul. Wileńska 8, 78-200 Białogard</v>
      </c>
      <c r="B27" s="319"/>
      <c r="C27" s="319"/>
      <c r="D27" s="319"/>
    </row>
    <row r="28" spans="1:4" x14ac:dyDescent="0.25">
      <c r="A28" s="31" t="s">
        <v>0</v>
      </c>
      <c r="B28" s="317" t="s">
        <v>21</v>
      </c>
      <c r="C28" s="317"/>
      <c r="D28" s="32" t="s">
        <v>22</v>
      </c>
    </row>
    <row r="29" spans="1:4" x14ac:dyDescent="0.25">
      <c r="A29" s="33">
        <v>1</v>
      </c>
      <c r="B29" s="310" t="s">
        <v>425</v>
      </c>
      <c r="C29" s="310"/>
      <c r="D29" s="34">
        <v>0</v>
      </c>
    </row>
    <row r="30" spans="1:4" x14ac:dyDescent="0.25">
      <c r="A30" s="33">
        <v>3</v>
      </c>
      <c r="B30" s="311" t="s">
        <v>27</v>
      </c>
      <c r="C30" s="312"/>
      <c r="D30" s="36">
        <v>0</v>
      </c>
    </row>
    <row r="31" spans="1:4" x14ac:dyDescent="0.25">
      <c r="A31" s="33">
        <v>4</v>
      </c>
      <c r="B31" s="311" t="s">
        <v>441</v>
      </c>
      <c r="C31" s="312"/>
      <c r="D31" s="34">
        <f>34188+255+1283.12+2299+885.6+1900+2013+1402.2+1952+573.16+1402.2+1400+2000+192.59</f>
        <v>51745.869999999995</v>
      </c>
    </row>
    <row r="32" spans="1:4" x14ac:dyDescent="0.25">
      <c r="A32" s="316" t="s">
        <v>20</v>
      </c>
      <c r="B32" s="316"/>
      <c r="C32" s="29" t="s">
        <v>2</v>
      </c>
      <c r="D32" s="170" t="str">
        <f>'Zakładka nr 1 - dane'!D6</f>
        <v>330385616</v>
      </c>
    </row>
    <row r="33" spans="1:4" ht="27.75" customHeight="1" x14ac:dyDescent="0.25">
      <c r="A33" s="313" t="str">
        <f>'Zakładka nr 1 - dane'!B6</f>
        <v>Szkoła Podstawowa im. ppor. R. Kuleszy w Pomianowie</v>
      </c>
      <c r="B33" s="314"/>
      <c r="C33" s="315" t="str">
        <f>'Zakładka nr 1 - dane'!C6</f>
        <v>Pomianowo 6, 78- 200 Białogard</v>
      </c>
      <c r="D33" s="315"/>
    </row>
    <row r="34" spans="1:4" x14ac:dyDescent="0.25">
      <c r="A34" s="316" t="s">
        <v>4</v>
      </c>
      <c r="B34" s="316"/>
      <c r="C34" s="316"/>
      <c r="D34" s="316"/>
    </row>
    <row r="35" spans="1:4" x14ac:dyDescent="0.25">
      <c r="A35" s="315" t="str">
        <f>'Zakładka nr 1 - dane'!F6</f>
        <v>Pomianowo 6, 78- 200 Białogard</v>
      </c>
      <c r="B35" s="315"/>
      <c r="C35" s="315"/>
      <c r="D35" s="315"/>
    </row>
    <row r="36" spans="1:4" x14ac:dyDescent="0.25">
      <c r="A36" s="31" t="s">
        <v>0</v>
      </c>
      <c r="B36" s="317" t="s">
        <v>21</v>
      </c>
      <c r="C36" s="317"/>
      <c r="D36" s="32" t="s">
        <v>22</v>
      </c>
    </row>
    <row r="37" spans="1:4" x14ac:dyDescent="0.25">
      <c r="A37" s="33">
        <v>1</v>
      </c>
      <c r="B37" s="310" t="s">
        <v>425</v>
      </c>
      <c r="C37" s="310"/>
      <c r="D37" s="37">
        <f>'Zakładka nr 2a - budynki'!O195</f>
        <v>9094600</v>
      </c>
    </row>
    <row r="38" spans="1:4" x14ac:dyDescent="0.25">
      <c r="A38" s="33">
        <v>3</v>
      </c>
      <c r="B38" s="311" t="s">
        <v>27</v>
      </c>
      <c r="C38" s="312"/>
      <c r="D38" s="34">
        <f>'Zakładka nr 3 - budowle'!E187</f>
        <v>12272</v>
      </c>
    </row>
    <row r="39" spans="1:4" x14ac:dyDescent="0.25">
      <c r="A39" s="33">
        <v>4</v>
      </c>
      <c r="B39" s="311" t="s">
        <v>441</v>
      </c>
      <c r="C39" s="312"/>
      <c r="D39" s="38">
        <f>4602.66+3034.78+26915.31+332771.15</f>
        <v>367323.9</v>
      </c>
    </row>
    <row r="40" spans="1:4" x14ac:dyDescent="0.25">
      <c r="A40" s="316" t="s">
        <v>20</v>
      </c>
      <c r="B40" s="316"/>
      <c r="C40" s="29" t="s">
        <v>2</v>
      </c>
      <c r="D40" s="170" t="str">
        <f>'Zakładka nr 1 - dane'!D7</f>
        <v>330385591</v>
      </c>
    </row>
    <row r="41" spans="1:4" ht="24.75" customHeight="1" x14ac:dyDescent="0.25">
      <c r="A41" s="313" t="str">
        <f>'Zakładka nr 1 - dane'!B7</f>
        <v>Szkoła Podstawowa im. Juliana Tuwima w Stanominie</v>
      </c>
      <c r="B41" s="314"/>
      <c r="C41" s="315" t="str">
        <f>'Zakładka nr 1 - dane'!C7</f>
        <v>Stanomino 30, 78- 200 Białogard</v>
      </c>
      <c r="D41" s="315"/>
    </row>
    <row r="42" spans="1:4" x14ac:dyDescent="0.25">
      <c r="A42" s="316" t="s">
        <v>4</v>
      </c>
      <c r="B42" s="316"/>
      <c r="C42" s="316"/>
      <c r="D42" s="316"/>
    </row>
    <row r="43" spans="1:4" x14ac:dyDescent="0.25">
      <c r="A43" s="315" t="str">
        <f>'Zakładka nr 1 - dane'!F7</f>
        <v>Stanomino 30, 78- 200 Białogard</v>
      </c>
      <c r="B43" s="315"/>
      <c r="C43" s="315"/>
      <c r="D43" s="315"/>
    </row>
    <row r="44" spans="1:4" x14ac:dyDescent="0.25">
      <c r="A44" s="157" t="s">
        <v>0</v>
      </c>
      <c r="B44" s="317" t="s">
        <v>21</v>
      </c>
      <c r="C44" s="317"/>
      <c r="D44" s="32" t="s">
        <v>22</v>
      </c>
    </row>
    <row r="45" spans="1:4" x14ac:dyDescent="0.25">
      <c r="A45" s="33">
        <v>1</v>
      </c>
      <c r="B45" s="310" t="s">
        <v>425</v>
      </c>
      <c r="C45" s="310"/>
      <c r="D45" s="37">
        <f>'Zakładka nr 2a - budynki'!O198</f>
        <v>4841200</v>
      </c>
    </row>
    <row r="46" spans="1:4" x14ac:dyDescent="0.25">
      <c r="A46" s="33">
        <v>3</v>
      </c>
      <c r="B46" s="311" t="s">
        <v>27</v>
      </c>
      <c r="C46" s="312"/>
      <c r="D46" s="34">
        <f>'Zakładka nr 3 - budowle'!E198</f>
        <v>533601.49</v>
      </c>
    </row>
    <row r="47" spans="1:4" x14ac:dyDescent="0.25">
      <c r="A47" s="33">
        <v>4</v>
      </c>
      <c r="B47" s="311" t="s">
        <v>441</v>
      </c>
      <c r="C47" s="312"/>
      <c r="D47" s="38">
        <f>40590+5920.4+9684.78+3600+205852.95</f>
        <v>265648.13</v>
      </c>
    </row>
    <row r="48" spans="1:4" x14ac:dyDescent="0.25">
      <c r="A48" s="316" t="s">
        <v>20</v>
      </c>
      <c r="B48" s="316"/>
      <c r="C48" s="29" t="s">
        <v>2</v>
      </c>
      <c r="D48" s="170" t="str">
        <f>'Zakładka nr 1 - dane'!D8</f>
        <v>330386018</v>
      </c>
    </row>
    <row r="49" spans="1:4" ht="21.75" customHeight="1" x14ac:dyDescent="0.25">
      <c r="A49" s="313" t="str">
        <f>'Zakładka nr 1 - dane'!B8</f>
        <v>Szkoła Podstawowa im. Jana Brzechwy w Rogowie</v>
      </c>
      <c r="B49" s="314"/>
      <c r="C49" s="315" t="str">
        <f>'Zakładka nr 1 - dane'!C8</f>
        <v>Rogowo 63, 78- 200 Białogard</v>
      </c>
      <c r="D49" s="315"/>
    </row>
    <row r="50" spans="1:4" x14ac:dyDescent="0.25">
      <c r="A50" s="316" t="s">
        <v>4</v>
      </c>
      <c r="B50" s="316"/>
      <c r="C50" s="316"/>
      <c r="D50" s="316"/>
    </row>
    <row r="51" spans="1:4" x14ac:dyDescent="0.25">
      <c r="A51" s="315" t="str">
        <f>'Zakładka nr 1 - dane'!F8</f>
        <v>Rogowo 63, 78- 200 Białogard</v>
      </c>
      <c r="B51" s="315"/>
      <c r="C51" s="315"/>
      <c r="D51" s="315"/>
    </row>
    <row r="52" spans="1:4" x14ac:dyDescent="0.25">
      <c r="A52" s="157" t="s">
        <v>0</v>
      </c>
      <c r="B52" s="317" t="s">
        <v>21</v>
      </c>
      <c r="C52" s="317"/>
      <c r="D52" s="32" t="s">
        <v>22</v>
      </c>
    </row>
    <row r="53" spans="1:4" x14ac:dyDescent="0.25">
      <c r="A53" s="33">
        <v>1</v>
      </c>
      <c r="B53" s="310" t="s">
        <v>425</v>
      </c>
      <c r="C53" s="310"/>
      <c r="D53" s="37">
        <f>'Zakładka nr 2a - budynki'!O201</f>
        <v>5779400</v>
      </c>
    </row>
    <row r="54" spans="1:4" x14ac:dyDescent="0.25">
      <c r="A54" s="33">
        <v>3</v>
      </c>
      <c r="B54" s="311" t="s">
        <v>27</v>
      </c>
      <c r="C54" s="312"/>
      <c r="D54" s="34">
        <f>'Zakładka nr 3 - budowle'!E205</f>
        <v>122456.23</v>
      </c>
    </row>
    <row r="55" spans="1:4" x14ac:dyDescent="0.25">
      <c r="A55" s="33">
        <v>4</v>
      </c>
      <c r="B55" s="311" t="s">
        <v>441</v>
      </c>
      <c r="C55" s="312"/>
      <c r="D55" s="38">
        <f>12200+9684.78+3590.46+253676.89</f>
        <v>279152.13</v>
      </c>
    </row>
  </sheetData>
  <mergeCells count="55">
    <mergeCell ref="B39:C39"/>
    <mergeCell ref="B29:C29"/>
    <mergeCell ref="B30:C30"/>
    <mergeCell ref="B31:C31"/>
    <mergeCell ref="A32:B32"/>
    <mergeCell ref="A33:B33"/>
    <mergeCell ref="C33:D33"/>
    <mergeCell ref="A34:D34"/>
    <mergeCell ref="A35:D35"/>
    <mergeCell ref="B36:C36"/>
    <mergeCell ref="B37:C37"/>
    <mergeCell ref="B38:C38"/>
    <mergeCell ref="B28:C28"/>
    <mergeCell ref="A18:D18"/>
    <mergeCell ref="A19:D19"/>
    <mergeCell ref="B20:C20"/>
    <mergeCell ref="B21:C21"/>
    <mergeCell ref="B22:C22"/>
    <mergeCell ref="B23:C23"/>
    <mergeCell ref="A24:B24"/>
    <mergeCell ref="A25:B25"/>
    <mergeCell ref="C25:D25"/>
    <mergeCell ref="A26:D26"/>
    <mergeCell ref="A27:D27"/>
    <mergeCell ref="A17:B17"/>
    <mergeCell ref="C17:D17"/>
    <mergeCell ref="A1:C1"/>
    <mergeCell ref="A8:B8"/>
    <mergeCell ref="A9:B9"/>
    <mergeCell ref="C9:D9"/>
    <mergeCell ref="A10:D10"/>
    <mergeCell ref="A11:D11"/>
    <mergeCell ref="B12:C12"/>
    <mergeCell ref="B13:C13"/>
    <mergeCell ref="B14:C14"/>
    <mergeCell ref="B15:C15"/>
    <mergeCell ref="A16:B16"/>
    <mergeCell ref="A40:B40"/>
    <mergeCell ref="A41:B41"/>
    <mergeCell ref="C41:D41"/>
    <mergeCell ref="A42:D42"/>
    <mergeCell ref="A43:D43"/>
    <mergeCell ref="B44:C44"/>
    <mergeCell ref="B45:C45"/>
    <mergeCell ref="B46:C46"/>
    <mergeCell ref="B47:C47"/>
    <mergeCell ref="A48:B48"/>
    <mergeCell ref="B53:C53"/>
    <mergeCell ref="B54:C54"/>
    <mergeCell ref="B55:C55"/>
    <mergeCell ref="A49:B49"/>
    <mergeCell ref="C49:D49"/>
    <mergeCell ref="A50:D50"/>
    <mergeCell ref="A51:D51"/>
    <mergeCell ref="B52:C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workbookViewId="0">
      <selection activeCell="F11" sqref="F11"/>
    </sheetView>
  </sheetViews>
  <sheetFormatPr defaultColWidth="9.109375" defaultRowHeight="13.2" x14ac:dyDescent="0.25"/>
  <cols>
    <col min="1" max="1" width="9.109375" style="3"/>
    <col min="2" max="2" width="33.88671875" style="3" customWidth="1"/>
    <col min="3" max="3" width="20.44140625" style="3" customWidth="1"/>
    <col min="4" max="4" width="23.5546875" style="3" customWidth="1"/>
    <col min="5" max="5" width="14.109375" style="3" customWidth="1"/>
    <col min="6" max="16384" width="9.109375" style="3"/>
  </cols>
  <sheetData>
    <row r="1" spans="1:4" x14ac:dyDescent="0.25">
      <c r="A1" s="39" t="s">
        <v>442</v>
      </c>
      <c r="B1" s="18"/>
      <c r="C1" s="40"/>
      <c r="D1" s="41"/>
    </row>
    <row r="2" spans="1:4" x14ac:dyDescent="0.25">
      <c r="A2" s="322" t="s">
        <v>25</v>
      </c>
      <c r="B2" s="322"/>
      <c r="C2" s="322"/>
      <c r="D2" s="41"/>
    </row>
    <row r="3" spans="1:4" x14ac:dyDescent="0.25">
      <c r="A3" s="42" t="s">
        <v>14</v>
      </c>
      <c r="B3" s="42" t="s">
        <v>16</v>
      </c>
      <c r="C3" s="43" t="s">
        <v>17</v>
      </c>
      <c r="D3" s="41"/>
    </row>
    <row r="4" spans="1:4" x14ac:dyDescent="0.25">
      <c r="A4" s="44">
        <v>1</v>
      </c>
      <c r="B4" s="45" t="s">
        <v>18</v>
      </c>
      <c r="C4" s="162">
        <f t="shared" ref="C4:C9" si="0">SUM(D16,D27,D38,D49,D60,D71)</f>
        <v>907915.67999999993</v>
      </c>
      <c r="D4" s="41"/>
    </row>
    <row r="5" spans="1:4" x14ac:dyDescent="0.25">
      <c r="A5" s="44">
        <v>2</v>
      </c>
      <c r="B5" s="45" t="s">
        <v>19</v>
      </c>
      <c r="C5" s="162">
        <f t="shared" si="0"/>
        <v>484374.67</v>
      </c>
      <c r="D5" s="41"/>
    </row>
    <row r="6" spans="1:4" x14ac:dyDescent="0.25">
      <c r="A6" s="44">
        <v>3</v>
      </c>
      <c r="B6" s="45" t="s">
        <v>443</v>
      </c>
      <c r="C6" s="162">
        <f t="shared" si="0"/>
        <v>47350.17</v>
      </c>
      <c r="D6" s="41"/>
    </row>
    <row r="7" spans="1:4" x14ac:dyDescent="0.25">
      <c r="A7" s="44">
        <v>4</v>
      </c>
      <c r="B7" s="45" t="s">
        <v>444</v>
      </c>
      <c r="C7" s="162">
        <f t="shared" si="0"/>
        <v>27350.639999999999</v>
      </c>
      <c r="D7" s="23"/>
    </row>
    <row r="8" spans="1:4" x14ac:dyDescent="0.25">
      <c r="A8" s="44">
        <v>5</v>
      </c>
      <c r="B8" s="45" t="s">
        <v>89</v>
      </c>
      <c r="C8" s="162">
        <f t="shared" si="0"/>
        <v>22137.3</v>
      </c>
      <c r="D8" s="23"/>
    </row>
    <row r="9" spans="1:4" x14ac:dyDescent="0.25">
      <c r="A9" s="44">
        <v>6</v>
      </c>
      <c r="B9" s="45" t="s">
        <v>445</v>
      </c>
      <c r="C9" s="162">
        <f t="shared" si="0"/>
        <v>263154</v>
      </c>
      <c r="D9" s="23"/>
    </row>
    <row r="10" spans="1:4" x14ac:dyDescent="0.25">
      <c r="A10" s="39"/>
      <c r="B10" s="18"/>
      <c r="C10" s="40"/>
      <c r="D10" s="23"/>
    </row>
    <row r="11" spans="1:4" x14ac:dyDescent="0.25">
      <c r="A11" s="323" t="s">
        <v>20</v>
      </c>
      <c r="B11" s="323"/>
      <c r="C11" s="46" t="s">
        <v>2</v>
      </c>
      <c r="D11" s="47" t="str">
        <f>'Zakładka nr 1 - dane'!D2</f>
        <v>330920469</v>
      </c>
    </row>
    <row r="12" spans="1:4" x14ac:dyDescent="0.25">
      <c r="A12" s="324" t="str">
        <f>'Zakładka nr 1 - dane'!B3</f>
        <v>Urząd Gminy Białogard</v>
      </c>
      <c r="B12" s="325"/>
      <c r="C12" s="326" t="str">
        <f>'Zakładka nr 1 - dane'!C3</f>
        <v>ul. Wileńska 8, 78- 200 Białogard</v>
      </c>
      <c r="D12" s="327"/>
    </row>
    <row r="13" spans="1:4" x14ac:dyDescent="0.25">
      <c r="A13" s="323" t="s">
        <v>4</v>
      </c>
      <c r="B13" s="328"/>
      <c r="C13" s="328"/>
      <c r="D13" s="327"/>
    </row>
    <row r="14" spans="1:4" x14ac:dyDescent="0.25">
      <c r="A14" s="326" t="str">
        <f>'Zakładka nr 1 - dane'!F3</f>
        <v>wszystkie lokalizacje zgodnie z wykazem budynków i budowli</v>
      </c>
      <c r="B14" s="326"/>
      <c r="C14" s="326"/>
      <c r="D14" s="329"/>
    </row>
    <row r="15" spans="1:4" x14ac:dyDescent="0.25">
      <c r="A15" s="48" t="s">
        <v>0</v>
      </c>
      <c r="B15" s="330" t="s">
        <v>21</v>
      </c>
      <c r="C15" s="327"/>
      <c r="D15" s="49" t="s">
        <v>22</v>
      </c>
    </row>
    <row r="16" spans="1:4" x14ac:dyDescent="0.25">
      <c r="A16" s="19">
        <v>1</v>
      </c>
      <c r="B16" s="320" t="s">
        <v>18</v>
      </c>
      <c r="C16" s="321"/>
      <c r="D16" s="149">
        <f>4650.55+2449+3111*2+2767.99*3+2964.5*2+900.52+2441.67*2+2449+3369+1449+2989*2+3480+2620+3750*2+3592.4+2500+2700+900+52618.5+2923.42+3538*8+3886.92+3638+3130*3+4797*12+3610*12+3610*18+2376.56+1255.87+3111+2347+4797*5+2950+4797*2+2600*2+2600+4797*12+2737.94+1970+4920*3+3940.6+3610*2+1970+1166.65+2215.23*3+3843+499.37+430.67+438+430.67+488.15+697.61+697.62+570.29+570.28+570.29+769+633.18*3+549+580+530.01+650+2350+671+1365.73+660+779.99+510+590+650+553+652+657.99+310.45*2+389.42+2511.98+314+665+1980+537+625.97+691.39+488.76+1067.64+348.56+698+319.01+291.98+2110.6+900+579+3682.69+219+100+100+511+98.66+315+2427+106.81+1170+1615.79+2237.79+683.2+170.8+488+3843+11544*2+16470+3150+1800+2318+3400+1613.5</f>
        <v>596295.59</v>
      </c>
    </row>
    <row r="17" spans="1:4" x14ac:dyDescent="0.25">
      <c r="A17" s="19">
        <v>2</v>
      </c>
      <c r="B17" s="320" t="s">
        <v>19</v>
      </c>
      <c r="C17" s="321"/>
      <c r="D17" s="150">
        <f>3287+150+560+382+382+329+444+649+2949+2000+2198.99+785*4+896.15*2+606.41+606.4+609+2875.46*2+2875.47+2900*2+2950+3176.66+3184+3176.66+3430+2895+3800+700+1458+2624.33+2261.51+7210.2+6050+700*2+1314+2172.2+5731.56*2+2600+1563.6</f>
        <v>97940.77</v>
      </c>
    </row>
    <row r="18" spans="1:4" x14ac:dyDescent="0.25">
      <c r="A18" s="19">
        <v>3</v>
      </c>
      <c r="B18" s="320" t="s">
        <v>443</v>
      </c>
      <c r="C18" s="321"/>
      <c r="D18" s="150">
        <f>3638.6+3900+2874.36+942.5+3+14999+431+749.99</f>
        <v>27538.45</v>
      </c>
    </row>
    <row r="19" spans="1:4" x14ac:dyDescent="0.25">
      <c r="A19" s="19">
        <v>4</v>
      </c>
      <c r="B19" s="320" t="s">
        <v>44</v>
      </c>
      <c r="C19" s="321"/>
      <c r="D19" s="150">
        <f>785*5</f>
        <v>3925</v>
      </c>
    </row>
    <row r="20" spans="1:4" x14ac:dyDescent="0.25">
      <c r="A20" s="19">
        <v>5</v>
      </c>
      <c r="B20" s="320" t="s">
        <v>89</v>
      </c>
      <c r="C20" s="321"/>
      <c r="D20" s="150">
        <f>122+92.49+149+79.99+98+129.99+122+356+250+356+1.23+250+61+140+248*2+98+250+298+1.23+249+148+289.99+329+1.23+131.25*2+109.77+109*2+211.5+149.69+79+2152.5+1500+2152.5+1537.2+329</f>
        <v>13069.810000000001</v>
      </c>
    </row>
    <row r="21" spans="1:4" x14ac:dyDescent="0.25">
      <c r="A21" s="19">
        <v>6</v>
      </c>
      <c r="B21" s="320" t="s">
        <v>416</v>
      </c>
      <c r="C21" s="321"/>
      <c r="D21" s="151">
        <f>21838+121756+119560</f>
        <v>263154</v>
      </c>
    </row>
    <row r="22" spans="1:4" x14ac:dyDescent="0.25">
      <c r="A22" s="323" t="s">
        <v>20</v>
      </c>
      <c r="B22" s="323"/>
      <c r="C22" s="46" t="s">
        <v>2</v>
      </c>
      <c r="D22" s="52" t="str">
        <f>'Zakładka nr 1 - dane'!D4</f>
        <v>331445421</v>
      </c>
    </row>
    <row r="23" spans="1:4" x14ac:dyDescent="0.25">
      <c r="A23" s="324" t="str">
        <f>'Zakładka nr 1 - dane'!B4</f>
        <v>Gminna Biblioteka Publiczna w Stanominie</v>
      </c>
      <c r="B23" s="325"/>
      <c r="C23" s="326" t="str">
        <f>'Zakładka nr 1 - dane'!C4</f>
        <v>Stanomino 27, 78- 217 Stanomino</v>
      </c>
      <c r="D23" s="327"/>
    </row>
    <row r="24" spans="1:4" x14ac:dyDescent="0.25">
      <c r="A24" s="323" t="s">
        <v>4</v>
      </c>
      <c r="B24" s="328"/>
      <c r="C24" s="328"/>
      <c r="D24" s="327"/>
    </row>
    <row r="25" spans="1:4" x14ac:dyDescent="0.25">
      <c r="A25" s="326" t="str">
        <f>'Zakładka nr 1 - dane'!F4</f>
        <v>Stanomino 27, 78- 217 Stanomino</v>
      </c>
      <c r="B25" s="326"/>
      <c r="C25" s="326"/>
      <c r="D25" s="329"/>
    </row>
    <row r="26" spans="1:4" x14ac:dyDescent="0.25">
      <c r="A26" s="48" t="s">
        <v>0</v>
      </c>
      <c r="B26" s="330" t="s">
        <v>21</v>
      </c>
      <c r="C26" s="327"/>
      <c r="D26" s="49" t="s">
        <v>22</v>
      </c>
    </row>
    <row r="27" spans="1:4" x14ac:dyDescent="0.25">
      <c r="A27" s="19">
        <v>1</v>
      </c>
      <c r="B27" s="320" t="s">
        <v>18</v>
      </c>
      <c r="C27" s="321"/>
      <c r="D27" s="152">
        <f>321.98+560+2131.6*2+405.9+2196*4+299.99+2196+6000+115+583.99+2131.6+300+583.99+285.1+330+93.48</f>
        <v>27254.23</v>
      </c>
    </row>
    <row r="28" spans="1:4" x14ac:dyDescent="0.25">
      <c r="A28" s="19">
        <v>2</v>
      </c>
      <c r="B28" s="320" t="s">
        <v>19</v>
      </c>
      <c r="C28" s="321"/>
      <c r="D28" s="149">
        <f>799+750+1905.64+2127.9+370.84+249+471.89+799+245+370.84+249+799+3400+320.33+799+2658.19+2555.29+248.37+249</f>
        <v>19367.29</v>
      </c>
    </row>
    <row r="29" spans="1:4" x14ac:dyDescent="0.25">
      <c r="A29" s="19">
        <v>3</v>
      </c>
      <c r="B29" s="320" t="s">
        <v>239</v>
      </c>
      <c r="C29" s="321"/>
      <c r="D29" s="150">
        <v>689.99</v>
      </c>
    </row>
    <row r="30" spans="1:4" x14ac:dyDescent="0.25">
      <c r="A30" s="19">
        <v>4</v>
      </c>
      <c r="B30" s="320" t="s">
        <v>44</v>
      </c>
      <c r="C30" s="321"/>
      <c r="D30" s="150">
        <v>0</v>
      </c>
    </row>
    <row r="31" spans="1:4" x14ac:dyDescent="0.25">
      <c r="A31" s="19">
        <v>5</v>
      </c>
      <c r="B31" s="320" t="s">
        <v>89</v>
      </c>
      <c r="C31" s="321"/>
      <c r="D31" s="150">
        <v>854</v>
      </c>
    </row>
    <row r="32" spans="1:4" x14ac:dyDescent="0.25">
      <c r="A32" s="19">
        <v>6</v>
      </c>
      <c r="B32" s="153" t="s">
        <v>445</v>
      </c>
      <c r="C32" s="154"/>
      <c r="D32" s="155">
        <v>0</v>
      </c>
    </row>
    <row r="33" spans="1:4" x14ac:dyDescent="0.25">
      <c r="A33" s="323" t="s">
        <v>20</v>
      </c>
      <c r="B33" s="323"/>
      <c r="C33" s="46" t="s">
        <v>2</v>
      </c>
      <c r="D33" s="53" t="str">
        <f>'Zakładka nr 1 - dane'!D5</f>
        <v>003801692</v>
      </c>
    </row>
    <row r="34" spans="1:4" x14ac:dyDescent="0.25">
      <c r="A34" s="324" t="str">
        <f>'Zakładka nr 1 - dane'!B5</f>
        <v>Gminny Ośrodek Pomocy Społecznej w Białogardzie</v>
      </c>
      <c r="B34" s="325"/>
      <c r="C34" s="326" t="str">
        <f>'Zakładka nr 1 - dane'!C5</f>
        <v>ul. Wileńska 8, 78-200 Białogard</v>
      </c>
      <c r="D34" s="327"/>
    </row>
    <row r="35" spans="1:4" x14ac:dyDescent="0.25">
      <c r="A35" s="323" t="s">
        <v>4</v>
      </c>
      <c r="B35" s="328"/>
      <c r="C35" s="328"/>
      <c r="D35" s="327"/>
    </row>
    <row r="36" spans="1:4" x14ac:dyDescent="0.25">
      <c r="A36" s="326" t="str">
        <f>'Zakładka nr 1 - dane'!F5</f>
        <v>ul. Wileńska 8, 78-200 Białogard</v>
      </c>
      <c r="B36" s="326"/>
      <c r="C36" s="326"/>
      <c r="D36" s="329"/>
    </row>
    <row r="37" spans="1:4" x14ac:dyDescent="0.25">
      <c r="A37" s="48" t="s">
        <v>0</v>
      </c>
      <c r="B37" s="330" t="s">
        <v>21</v>
      </c>
      <c r="C37" s="327"/>
      <c r="D37" s="49" t="s">
        <v>22</v>
      </c>
    </row>
    <row r="38" spans="1:4" x14ac:dyDescent="0.25">
      <c r="A38" s="19">
        <v>1</v>
      </c>
      <c r="B38" s="320" t="s">
        <v>18</v>
      </c>
      <c r="C38" s="321"/>
      <c r="D38" s="152">
        <f>2979+769+2699.97+1230+332.41+829.33+160+862.86+249+1402.42+141.22+295.95+95+85+1300+2526+4000.01+658.9+469+649+798+1356+620+2799+1070+2220.38+2337.19+475+730+965+1590+730+868.27+3299.99+2358.49+730+2100+650+2337.19+4563.01+2850.02+1324+249.4+759+1136+1105.95+550+1600+780+2698+2526+349.01+767.01+685.84+649+590+919+590+650+2337+1171.96+722.54+229+253+469+699+345.34+699+345.33+499+996+500.48+525</f>
        <v>84901.469999999972</v>
      </c>
    </row>
    <row r="39" spans="1:4" x14ac:dyDescent="0.25">
      <c r="A39" s="19">
        <v>2</v>
      </c>
      <c r="B39" s="320" t="s">
        <v>19</v>
      </c>
      <c r="C39" s="321"/>
      <c r="D39" s="149">
        <f>750+1799.98+2019+2302.56+601.21+1998.99+3450+808+500</f>
        <v>14229.74</v>
      </c>
    </row>
    <row r="40" spans="1:4" x14ac:dyDescent="0.25">
      <c r="A40" s="19">
        <v>3</v>
      </c>
      <c r="B40" s="320" t="s">
        <v>239</v>
      </c>
      <c r="C40" s="321"/>
      <c r="D40" s="150">
        <f>685.95+850+3660+2952+3450</f>
        <v>11597.95</v>
      </c>
    </row>
    <row r="41" spans="1:4" x14ac:dyDescent="0.25">
      <c r="A41" s="19">
        <v>4</v>
      </c>
      <c r="B41" s="320" t="s">
        <v>44</v>
      </c>
      <c r="C41" s="321"/>
      <c r="D41" s="150">
        <v>0</v>
      </c>
    </row>
    <row r="42" spans="1:4" x14ac:dyDescent="0.25">
      <c r="A42" s="19">
        <v>5</v>
      </c>
      <c r="B42" s="320" t="s">
        <v>89</v>
      </c>
      <c r="C42" s="321"/>
      <c r="D42" s="150">
        <f>179.98+600+479</f>
        <v>1258.98</v>
      </c>
    </row>
    <row r="43" spans="1:4" x14ac:dyDescent="0.25">
      <c r="A43" s="19">
        <v>6</v>
      </c>
      <c r="B43" s="153" t="s">
        <v>445</v>
      </c>
      <c r="C43" s="154"/>
      <c r="D43" s="155">
        <v>0</v>
      </c>
    </row>
    <row r="44" spans="1:4" x14ac:dyDescent="0.25">
      <c r="A44" s="323" t="s">
        <v>20</v>
      </c>
      <c r="B44" s="323"/>
      <c r="C44" s="46" t="s">
        <v>2</v>
      </c>
      <c r="D44" s="56" t="str">
        <f>'Zakładka nr 1 - dane'!D5</f>
        <v>003801692</v>
      </c>
    </row>
    <row r="45" spans="1:4" x14ac:dyDescent="0.25">
      <c r="A45" s="324" t="str">
        <f>'Zakładka nr 1 - dane'!B6</f>
        <v>Szkoła Podstawowa im. ppor. R. Kuleszy w Pomianowie</v>
      </c>
      <c r="B45" s="325"/>
      <c r="C45" s="326" t="str">
        <f>'Zakładka nr 1 - dane'!C6</f>
        <v>Pomianowo 6, 78- 200 Białogard</v>
      </c>
      <c r="D45" s="327"/>
    </row>
    <row r="46" spans="1:4" x14ac:dyDescent="0.25">
      <c r="A46" s="323" t="s">
        <v>4</v>
      </c>
      <c r="B46" s="328"/>
      <c r="C46" s="328"/>
      <c r="D46" s="327"/>
    </row>
    <row r="47" spans="1:4" x14ac:dyDescent="0.25">
      <c r="A47" s="326" t="str">
        <f>'Zakładka nr 1 - dane'!F6</f>
        <v>Pomianowo 6, 78- 200 Białogard</v>
      </c>
      <c r="B47" s="326"/>
      <c r="C47" s="326"/>
      <c r="D47" s="329"/>
    </row>
    <row r="48" spans="1:4" x14ac:dyDescent="0.25">
      <c r="A48" s="48" t="s">
        <v>0</v>
      </c>
      <c r="B48" s="330" t="s">
        <v>21</v>
      </c>
      <c r="C48" s="327"/>
      <c r="D48" s="49" t="s">
        <v>22</v>
      </c>
    </row>
    <row r="49" spans="1:4" x14ac:dyDescent="0.25">
      <c r="A49" s="19">
        <v>1</v>
      </c>
      <c r="B49" s="320" t="s">
        <v>18</v>
      </c>
      <c r="C49" s="321"/>
      <c r="D49" s="50">
        <f>1629+2216.56+435+1488.3+725+430.33+339.99+225+280+4976.75+3768+3333+3743+3257+3398.02*7+2257+2791+8750+8750+8750+1246.4+1315+360+280</f>
        <v>85132.47</v>
      </c>
    </row>
    <row r="50" spans="1:4" x14ac:dyDescent="0.25">
      <c r="A50" s="19">
        <v>2</v>
      </c>
      <c r="B50" s="320" t="s">
        <v>19</v>
      </c>
      <c r="C50" s="321"/>
      <c r="D50" s="51">
        <f>2550+1189.28+109+994+2599*3+2607.6*5+5*2662.95+2401.58*2+3900+6650+1999+3399+1299+1573.16*2+2272.98+2393*12+3035.64+369+2638.35+1499.86+1689.61+1689.62+1830+1830+2638.35+2296.41+1499.99+2056.56+2056.56+1830+2005.77+2005.77+2005.78+6650+2441+1627</f>
        <v>138872.76</v>
      </c>
    </row>
    <row r="51" spans="1:4" x14ac:dyDescent="0.25">
      <c r="A51" s="19">
        <v>3</v>
      </c>
      <c r="B51" s="320" t="s">
        <v>239</v>
      </c>
      <c r="C51" s="321"/>
      <c r="D51" s="50">
        <v>2950</v>
      </c>
    </row>
    <row r="52" spans="1:4" x14ac:dyDescent="0.25">
      <c r="A52" s="19">
        <v>4</v>
      </c>
      <c r="B52" s="320" t="s">
        <v>44</v>
      </c>
      <c r="C52" s="321"/>
      <c r="D52" s="51">
        <v>9999.5400000000009</v>
      </c>
    </row>
    <row r="53" spans="1:4" x14ac:dyDescent="0.25">
      <c r="A53" s="19">
        <v>5</v>
      </c>
      <c r="B53" s="320" t="s">
        <v>89</v>
      </c>
      <c r="C53" s="321"/>
      <c r="D53" s="50">
        <f>1200+109+790+270+161</f>
        <v>2530</v>
      </c>
    </row>
    <row r="54" spans="1:4" x14ac:dyDescent="0.25">
      <c r="A54" s="19">
        <v>6</v>
      </c>
      <c r="B54" s="54" t="s">
        <v>445</v>
      </c>
      <c r="C54" s="55"/>
      <c r="D54" s="50">
        <v>0</v>
      </c>
    </row>
    <row r="55" spans="1:4" x14ac:dyDescent="0.25">
      <c r="A55" s="323" t="s">
        <v>20</v>
      </c>
      <c r="B55" s="323"/>
      <c r="C55" s="46" t="s">
        <v>2</v>
      </c>
      <c r="D55" s="56" t="str">
        <f>'Zakładka nr 1 - dane'!D7</f>
        <v>330385591</v>
      </c>
    </row>
    <row r="56" spans="1:4" x14ac:dyDescent="0.25">
      <c r="A56" s="324" t="str">
        <f>'Zakładka nr 1 - dane'!B7</f>
        <v>Szkoła Podstawowa im. Juliana Tuwima w Stanominie</v>
      </c>
      <c r="B56" s="325"/>
      <c r="C56" s="326" t="str">
        <f>'Zakładka nr 1 - dane'!C7</f>
        <v>Stanomino 30, 78- 200 Białogard</v>
      </c>
      <c r="D56" s="327"/>
    </row>
    <row r="57" spans="1:4" x14ac:dyDescent="0.25">
      <c r="A57" s="323" t="s">
        <v>4</v>
      </c>
      <c r="B57" s="328"/>
      <c r="C57" s="328"/>
      <c r="D57" s="327"/>
    </row>
    <row r="58" spans="1:4" x14ac:dyDescent="0.25">
      <c r="A58" s="326" t="str">
        <f>'Zakładka nr 1 - dane'!C7</f>
        <v>Stanomino 30, 78- 200 Białogard</v>
      </c>
      <c r="B58" s="326"/>
      <c r="C58" s="326"/>
      <c r="D58" s="329"/>
    </row>
    <row r="59" spans="1:4" x14ac:dyDescent="0.25">
      <c r="A59" s="48" t="s">
        <v>0</v>
      </c>
      <c r="B59" s="330" t="s">
        <v>21</v>
      </c>
      <c r="C59" s="333"/>
      <c r="D59" s="49" t="s">
        <v>22</v>
      </c>
    </row>
    <row r="60" spans="1:4" x14ac:dyDescent="0.25">
      <c r="A60" s="19">
        <v>1</v>
      </c>
      <c r="B60" s="320" t="s">
        <v>18</v>
      </c>
      <c r="C60" s="321"/>
      <c r="D60" s="51">
        <f>390+499+1488.3*2+410+3538+2655+1983.72*8+2415.6*2+3100+2441*5+2655+2800+2347.8+360+490</f>
        <v>55127.360000000001</v>
      </c>
    </row>
    <row r="61" spans="1:4" x14ac:dyDescent="0.25">
      <c r="A61" s="19">
        <v>2</v>
      </c>
      <c r="B61" s="320" t="s">
        <v>19</v>
      </c>
      <c r="C61" s="321"/>
      <c r="D61" s="51">
        <f>2710+1799.99+2199+2607.6*9+2662.95*15+1999.99+1499*2+2401.58*2+2600+2056.56*2+2638.35*2+8750*2+1936.14+1350+613.54+613.5+1199+1586</f>
        <v>116710.79</v>
      </c>
    </row>
    <row r="62" spans="1:4" x14ac:dyDescent="0.25">
      <c r="A62" s="19">
        <v>3</v>
      </c>
      <c r="B62" s="320" t="s">
        <v>239</v>
      </c>
      <c r="C62" s="321"/>
      <c r="D62" s="51">
        <v>0</v>
      </c>
    </row>
    <row r="63" spans="1:4" x14ac:dyDescent="0.25">
      <c r="A63" s="19">
        <v>4</v>
      </c>
      <c r="B63" s="320" t="s">
        <v>44</v>
      </c>
      <c r="C63" s="321"/>
      <c r="D63" s="51">
        <v>0</v>
      </c>
    </row>
    <row r="64" spans="1:4" x14ac:dyDescent="0.25">
      <c r="A64" s="19">
        <v>5</v>
      </c>
      <c r="B64" s="320" t="s">
        <v>89</v>
      </c>
      <c r="C64" s="321"/>
      <c r="D64" s="51">
        <f>1899+499+64+86.96+64+86.96+327</f>
        <v>3026.92</v>
      </c>
    </row>
    <row r="65" spans="1:4" x14ac:dyDescent="0.25">
      <c r="A65" s="19">
        <v>6</v>
      </c>
      <c r="B65" s="331" t="s">
        <v>445</v>
      </c>
      <c r="C65" s="332"/>
      <c r="D65" s="51">
        <v>0</v>
      </c>
    </row>
    <row r="66" spans="1:4" x14ac:dyDescent="0.25">
      <c r="A66" s="323" t="s">
        <v>20</v>
      </c>
      <c r="B66" s="323"/>
      <c r="C66" s="46" t="s">
        <v>2</v>
      </c>
      <c r="D66" s="56" t="str">
        <f>'Zakładka nr 1 - dane'!D8</f>
        <v>330386018</v>
      </c>
    </row>
    <row r="67" spans="1:4" x14ac:dyDescent="0.25">
      <c r="A67" s="324" t="str">
        <f>'Zakładka nr 1 - dane'!B8</f>
        <v>Szkoła Podstawowa im. Jana Brzechwy w Rogowie</v>
      </c>
      <c r="B67" s="325"/>
      <c r="C67" s="326" t="str">
        <f>'Zakładka nr 1 - dane'!C8</f>
        <v>Rogowo 63, 78- 200 Białogard</v>
      </c>
      <c r="D67" s="327"/>
    </row>
    <row r="68" spans="1:4" x14ac:dyDescent="0.25">
      <c r="A68" s="323" t="s">
        <v>4</v>
      </c>
      <c r="B68" s="328"/>
      <c r="C68" s="328"/>
      <c r="D68" s="327"/>
    </row>
    <row r="69" spans="1:4" x14ac:dyDescent="0.25">
      <c r="A69" s="326" t="str">
        <f>'Zakładka nr 1 - dane'!C8</f>
        <v>Rogowo 63, 78- 200 Białogard</v>
      </c>
      <c r="B69" s="326"/>
      <c r="C69" s="326"/>
      <c r="D69" s="329"/>
    </row>
    <row r="70" spans="1:4" x14ac:dyDescent="0.25">
      <c r="A70" s="160" t="s">
        <v>0</v>
      </c>
      <c r="B70" s="330" t="s">
        <v>21</v>
      </c>
      <c r="C70" s="333"/>
      <c r="D70" s="49" t="s">
        <v>22</v>
      </c>
    </row>
    <row r="71" spans="1:4" x14ac:dyDescent="0.25">
      <c r="A71" s="19">
        <v>1</v>
      </c>
      <c r="B71" s="320" t="s">
        <v>18</v>
      </c>
      <c r="C71" s="321"/>
      <c r="D71" s="51">
        <f>220*9+295*2+1488.3+460+3000+2150+1793.4+2500+2250*9+5300.86+2188*9</f>
        <v>59204.56</v>
      </c>
    </row>
    <row r="72" spans="1:4" x14ac:dyDescent="0.25">
      <c r="A72" s="19">
        <v>2</v>
      </c>
      <c r="B72" s="320" t="s">
        <v>19</v>
      </c>
      <c r="C72" s="321"/>
      <c r="D72" s="51">
        <f>2599+2607.6*9+2662.95+2150+2401.58*2+2759.92+1799.99+1936.14*2+2638.35*2+2600+2056.56*2+216.48+2005.77*2+2005.78+2214+7600*2+8750*2</f>
        <v>97253.319999999992</v>
      </c>
    </row>
    <row r="73" spans="1:4" x14ac:dyDescent="0.25">
      <c r="A73" s="19">
        <v>3</v>
      </c>
      <c r="B73" s="320" t="s">
        <v>239</v>
      </c>
      <c r="C73" s="321"/>
      <c r="D73" s="51">
        <v>4573.78</v>
      </c>
    </row>
    <row r="74" spans="1:4" x14ac:dyDescent="0.25">
      <c r="A74" s="19">
        <v>4</v>
      </c>
      <c r="B74" s="320" t="s">
        <v>44</v>
      </c>
      <c r="C74" s="321"/>
      <c r="D74" s="51">
        <f>10345.6+3080.5</f>
        <v>13426.1</v>
      </c>
    </row>
    <row r="75" spans="1:4" x14ac:dyDescent="0.25">
      <c r="A75" s="19">
        <v>5</v>
      </c>
      <c r="B75" s="320" t="s">
        <v>89</v>
      </c>
      <c r="C75" s="321"/>
      <c r="D75" s="51">
        <f>369+100+112+112.3+112+112.3+390+89.99</f>
        <v>1397.59</v>
      </c>
    </row>
    <row r="76" spans="1:4" x14ac:dyDescent="0.25">
      <c r="A76" s="19">
        <v>6</v>
      </c>
      <c r="B76" s="331" t="s">
        <v>445</v>
      </c>
      <c r="C76" s="332"/>
      <c r="D76" s="51">
        <v>0</v>
      </c>
    </row>
  </sheetData>
  <mergeCells count="70">
    <mergeCell ref="B75:C75"/>
    <mergeCell ref="B76:C76"/>
    <mergeCell ref="B70:C70"/>
    <mergeCell ref="B71:C71"/>
    <mergeCell ref="B72:C72"/>
    <mergeCell ref="B73:C73"/>
    <mergeCell ref="B74:C74"/>
    <mergeCell ref="A66:B66"/>
    <mergeCell ref="A67:B67"/>
    <mergeCell ref="C67:D67"/>
    <mergeCell ref="A68:D68"/>
    <mergeCell ref="A69:D69"/>
    <mergeCell ref="B65:C65"/>
    <mergeCell ref="A55:B55"/>
    <mergeCell ref="A56:B56"/>
    <mergeCell ref="C56:D56"/>
    <mergeCell ref="A57:D57"/>
    <mergeCell ref="A58:D58"/>
    <mergeCell ref="B59:C59"/>
    <mergeCell ref="B60:C60"/>
    <mergeCell ref="B61:C61"/>
    <mergeCell ref="B62:C62"/>
    <mergeCell ref="B63:C63"/>
    <mergeCell ref="B64:C64"/>
    <mergeCell ref="B53:C53"/>
    <mergeCell ref="A44:B44"/>
    <mergeCell ref="A45:B45"/>
    <mergeCell ref="C45:D45"/>
    <mergeCell ref="A46:D46"/>
    <mergeCell ref="A47:D47"/>
    <mergeCell ref="B48:C48"/>
    <mergeCell ref="B49:C49"/>
    <mergeCell ref="B50:C50"/>
    <mergeCell ref="B51:C51"/>
    <mergeCell ref="B52:C52"/>
    <mergeCell ref="B42:C42"/>
    <mergeCell ref="A33:B33"/>
    <mergeCell ref="A34:B34"/>
    <mergeCell ref="C34:D34"/>
    <mergeCell ref="A35:D35"/>
    <mergeCell ref="A36:D36"/>
    <mergeCell ref="B37:C37"/>
    <mergeCell ref="B38:C38"/>
    <mergeCell ref="B39:C39"/>
    <mergeCell ref="B40:C40"/>
    <mergeCell ref="B41:C41"/>
    <mergeCell ref="B21:C21"/>
    <mergeCell ref="B26:C26"/>
    <mergeCell ref="B27:C27"/>
    <mergeCell ref="B28:C28"/>
    <mergeCell ref="B29:C29"/>
    <mergeCell ref="B31:C31"/>
    <mergeCell ref="A22:B22"/>
    <mergeCell ref="A23:B23"/>
    <mergeCell ref="C23:D23"/>
    <mergeCell ref="A24:D24"/>
    <mergeCell ref="A25:D25"/>
    <mergeCell ref="B30:C30"/>
    <mergeCell ref="B20:C20"/>
    <mergeCell ref="A2:C2"/>
    <mergeCell ref="A11:B11"/>
    <mergeCell ref="A12:B12"/>
    <mergeCell ref="C12:D12"/>
    <mergeCell ref="A13:D13"/>
    <mergeCell ref="A14:D14"/>
    <mergeCell ref="B15:C15"/>
    <mergeCell ref="B16:C16"/>
    <mergeCell ref="B17:C17"/>
    <mergeCell ref="B18:C18"/>
    <mergeCell ref="B19:C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workbookViewId="0">
      <selection activeCell="I15" sqref="I15"/>
    </sheetView>
  </sheetViews>
  <sheetFormatPr defaultRowHeight="13.2" x14ac:dyDescent="0.25"/>
  <cols>
    <col min="1" max="1" width="5.33203125" style="39" customWidth="1"/>
    <col min="2" max="2" width="17.5546875" style="39" customWidth="1"/>
    <col min="3" max="3" width="14.44140625" style="18" bestFit="1" customWidth="1"/>
    <col min="4" max="4" width="15" style="63" customWidth="1"/>
    <col min="5" max="5" width="21.6640625" style="39" customWidth="1"/>
    <col min="6" max="6" width="20.44140625" style="39" customWidth="1"/>
    <col min="7" max="8" width="9.44140625" style="39" customWidth="1"/>
    <col min="9" max="9" width="9.6640625" style="70" customWidth="1"/>
    <col min="10" max="10" width="10.44140625" style="70" customWidth="1"/>
    <col min="11" max="11" width="10.44140625" style="18" customWidth="1"/>
    <col min="12" max="12" width="15.109375" style="18" customWidth="1"/>
    <col min="13" max="13" width="13.33203125" style="18" customWidth="1"/>
    <col min="14" max="14" width="14.33203125" style="18" customWidth="1"/>
    <col min="15" max="15" width="12.5546875" style="18" customWidth="1"/>
    <col min="16" max="245" width="9.109375" style="18"/>
    <col min="246" max="246" width="5.33203125" style="18" customWidth="1"/>
    <col min="247" max="247" width="13" style="18" customWidth="1"/>
    <col min="248" max="248" width="14.44140625" style="18" bestFit="1" customWidth="1"/>
    <col min="249" max="249" width="15" style="18" customWidth="1"/>
    <col min="250" max="250" width="0" style="18" hidden="1" customWidth="1"/>
    <col min="251" max="251" width="19.44140625" style="18" customWidth="1"/>
    <col min="252" max="252" width="20.44140625" style="18" customWidth="1"/>
    <col min="253" max="253" width="10.88671875" style="18" customWidth="1"/>
    <col min="254" max="254" width="14.44140625" style="18" customWidth="1"/>
    <col min="255" max="255" width="10.44140625" style="18" customWidth="1"/>
    <col min="256" max="256" width="16.109375" style="18" customWidth="1"/>
    <col min="257" max="258" width="15.109375" style="18" customWidth="1"/>
    <col min="259" max="259" width="14.5546875" style="18" customWidth="1"/>
    <col min="260" max="260" width="15.44140625" style="18" customWidth="1"/>
    <col min="261" max="261" width="11.88671875" style="18" customWidth="1"/>
    <col min="262" max="262" width="9.88671875" style="18" customWidth="1"/>
    <col min="263" max="263" width="12.44140625" style="18" customWidth="1"/>
    <col min="264" max="264" width="12.33203125" style="18" customWidth="1"/>
    <col min="265" max="265" width="14.109375" style="18" customWidth="1"/>
    <col min="266" max="266" width="9.33203125" style="18" customWidth="1"/>
    <col min="267" max="267" width="12" style="18" customWidth="1"/>
    <col min="268" max="268" width="14" style="18" customWidth="1"/>
    <col min="269" max="269" width="10.6640625" style="18" customWidth="1"/>
    <col min="270" max="270" width="31.6640625" style="18" customWidth="1"/>
    <col min="271" max="271" width="32.88671875" style="18" customWidth="1"/>
    <col min="272" max="501" width="9.109375" style="18"/>
    <col min="502" max="502" width="5.33203125" style="18" customWidth="1"/>
    <col min="503" max="503" width="13" style="18" customWidth="1"/>
    <col min="504" max="504" width="14.44140625" style="18" bestFit="1" customWidth="1"/>
    <col min="505" max="505" width="15" style="18" customWidth="1"/>
    <col min="506" max="506" width="0" style="18" hidden="1" customWidth="1"/>
    <col min="507" max="507" width="19.44140625" style="18" customWidth="1"/>
    <col min="508" max="508" width="20.44140625" style="18" customWidth="1"/>
    <col min="509" max="509" width="10.88671875" style="18" customWidth="1"/>
    <col min="510" max="510" width="14.44140625" style="18" customWidth="1"/>
    <col min="511" max="511" width="10.44140625" style="18" customWidth="1"/>
    <col min="512" max="512" width="16.109375" style="18" customWidth="1"/>
    <col min="513" max="514" width="15.109375" style="18" customWidth="1"/>
    <col min="515" max="515" width="14.5546875" style="18" customWidth="1"/>
    <col min="516" max="516" width="15.44140625" style="18" customWidth="1"/>
    <col min="517" max="517" width="11.88671875" style="18" customWidth="1"/>
    <col min="518" max="518" width="9.88671875" style="18" customWidth="1"/>
    <col min="519" max="519" width="12.44140625" style="18" customWidth="1"/>
    <col min="520" max="520" width="12.33203125" style="18" customWidth="1"/>
    <col min="521" max="521" width="14.109375" style="18" customWidth="1"/>
    <col min="522" max="522" width="9.33203125" style="18" customWidth="1"/>
    <col min="523" max="523" width="12" style="18" customWidth="1"/>
    <col min="524" max="524" width="14" style="18" customWidth="1"/>
    <col min="525" max="525" width="10.6640625" style="18" customWidth="1"/>
    <col min="526" max="526" width="31.6640625" style="18" customWidth="1"/>
    <col min="527" max="527" width="32.88671875" style="18" customWidth="1"/>
    <col min="528" max="757" width="9.109375" style="18"/>
    <col min="758" max="758" width="5.33203125" style="18" customWidth="1"/>
    <col min="759" max="759" width="13" style="18" customWidth="1"/>
    <col min="760" max="760" width="14.44140625" style="18" bestFit="1" customWidth="1"/>
    <col min="761" max="761" width="15" style="18" customWidth="1"/>
    <col min="762" max="762" width="0" style="18" hidden="1" customWidth="1"/>
    <col min="763" max="763" width="19.44140625" style="18" customWidth="1"/>
    <col min="764" max="764" width="20.44140625" style="18" customWidth="1"/>
    <col min="765" max="765" width="10.88671875" style="18" customWidth="1"/>
    <col min="766" max="766" width="14.44140625" style="18" customWidth="1"/>
    <col min="767" max="767" width="10.44140625" style="18" customWidth="1"/>
    <col min="768" max="768" width="16.109375" style="18" customWidth="1"/>
    <col min="769" max="770" width="15.109375" style="18" customWidth="1"/>
    <col min="771" max="771" width="14.5546875" style="18" customWidth="1"/>
    <col min="772" max="772" width="15.44140625" style="18" customWidth="1"/>
    <col min="773" max="773" width="11.88671875" style="18" customWidth="1"/>
    <col min="774" max="774" width="9.88671875" style="18" customWidth="1"/>
    <col min="775" max="775" width="12.44140625" style="18" customWidth="1"/>
    <col min="776" max="776" width="12.33203125" style="18" customWidth="1"/>
    <col min="777" max="777" width="14.109375" style="18" customWidth="1"/>
    <col min="778" max="778" width="9.33203125" style="18" customWidth="1"/>
    <col min="779" max="779" width="12" style="18" customWidth="1"/>
    <col min="780" max="780" width="14" style="18" customWidth="1"/>
    <col min="781" max="781" width="10.6640625" style="18" customWidth="1"/>
    <col min="782" max="782" width="31.6640625" style="18" customWidth="1"/>
    <col min="783" max="783" width="32.88671875" style="18" customWidth="1"/>
    <col min="784" max="1013" width="9.109375" style="18"/>
    <col min="1014" max="1014" width="5.33203125" style="18" customWidth="1"/>
    <col min="1015" max="1015" width="13" style="18" customWidth="1"/>
    <col min="1016" max="1016" width="14.44140625" style="18" bestFit="1" customWidth="1"/>
    <col min="1017" max="1017" width="15" style="18" customWidth="1"/>
    <col min="1018" max="1018" width="0" style="18" hidden="1" customWidth="1"/>
    <col min="1019" max="1019" width="19.44140625" style="18" customWidth="1"/>
    <col min="1020" max="1020" width="20.44140625" style="18" customWidth="1"/>
    <col min="1021" max="1021" width="10.88671875" style="18" customWidth="1"/>
    <col min="1022" max="1022" width="14.44140625" style="18" customWidth="1"/>
    <col min="1023" max="1023" width="10.44140625" style="18" customWidth="1"/>
    <col min="1024" max="1024" width="16.109375" style="18" customWidth="1"/>
    <col min="1025" max="1026" width="15.109375" style="18" customWidth="1"/>
    <col min="1027" max="1027" width="14.5546875" style="18" customWidth="1"/>
    <col min="1028" max="1028" width="15.44140625" style="18" customWidth="1"/>
    <col min="1029" max="1029" width="11.88671875" style="18" customWidth="1"/>
    <col min="1030" max="1030" width="9.88671875" style="18" customWidth="1"/>
    <col min="1031" max="1031" width="12.44140625" style="18" customWidth="1"/>
    <col min="1032" max="1032" width="12.33203125" style="18" customWidth="1"/>
    <col min="1033" max="1033" width="14.109375" style="18" customWidth="1"/>
    <col min="1034" max="1034" width="9.33203125" style="18" customWidth="1"/>
    <col min="1035" max="1035" width="12" style="18" customWidth="1"/>
    <col min="1036" max="1036" width="14" style="18" customWidth="1"/>
    <col min="1037" max="1037" width="10.6640625" style="18" customWidth="1"/>
    <col min="1038" max="1038" width="31.6640625" style="18" customWidth="1"/>
    <col min="1039" max="1039" width="32.88671875" style="18" customWidth="1"/>
    <col min="1040" max="1269" width="9.109375" style="18"/>
    <col min="1270" max="1270" width="5.33203125" style="18" customWidth="1"/>
    <col min="1271" max="1271" width="13" style="18" customWidth="1"/>
    <col min="1272" max="1272" width="14.44140625" style="18" bestFit="1" customWidth="1"/>
    <col min="1273" max="1273" width="15" style="18" customWidth="1"/>
    <col min="1274" max="1274" width="0" style="18" hidden="1" customWidth="1"/>
    <col min="1275" max="1275" width="19.44140625" style="18" customWidth="1"/>
    <col min="1276" max="1276" width="20.44140625" style="18" customWidth="1"/>
    <col min="1277" max="1277" width="10.88671875" style="18" customWidth="1"/>
    <col min="1278" max="1278" width="14.44140625" style="18" customWidth="1"/>
    <col min="1279" max="1279" width="10.44140625" style="18" customWidth="1"/>
    <col min="1280" max="1280" width="16.109375" style="18" customWidth="1"/>
    <col min="1281" max="1282" width="15.109375" style="18" customWidth="1"/>
    <col min="1283" max="1283" width="14.5546875" style="18" customWidth="1"/>
    <col min="1284" max="1284" width="15.44140625" style="18" customWidth="1"/>
    <col min="1285" max="1285" width="11.88671875" style="18" customWidth="1"/>
    <col min="1286" max="1286" width="9.88671875" style="18" customWidth="1"/>
    <col min="1287" max="1287" width="12.44140625" style="18" customWidth="1"/>
    <col min="1288" max="1288" width="12.33203125" style="18" customWidth="1"/>
    <col min="1289" max="1289" width="14.109375" style="18" customWidth="1"/>
    <col min="1290" max="1290" width="9.33203125" style="18" customWidth="1"/>
    <col min="1291" max="1291" width="12" style="18" customWidth="1"/>
    <col min="1292" max="1292" width="14" style="18" customWidth="1"/>
    <col min="1293" max="1293" width="10.6640625" style="18" customWidth="1"/>
    <col min="1294" max="1294" width="31.6640625" style="18" customWidth="1"/>
    <col min="1295" max="1295" width="32.88671875" style="18" customWidth="1"/>
    <col min="1296" max="1525" width="9.109375" style="18"/>
    <col min="1526" max="1526" width="5.33203125" style="18" customWidth="1"/>
    <col min="1527" max="1527" width="13" style="18" customWidth="1"/>
    <col min="1528" max="1528" width="14.44140625" style="18" bestFit="1" customWidth="1"/>
    <col min="1529" max="1529" width="15" style="18" customWidth="1"/>
    <col min="1530" max="1530" width="0" style="18" hidden="1" customWidth="1"/>
    <col min="1531" max="1531" width="19.44140625" style="18" customWidth="1"/>
    <col min="1532" max="1532" width="20.44140625" style="18" customWidth="1"/>
    <col min="1533" max="1533" width="10.88671875" style="18" customWidth="1"/>
    <col min="1534" max="1534" width="14.44140625" style="18" customWidth="1"/>
    <col min="1535" max="1535" width="10.44140625" style="18" customWidth="1"/>
    <col min="1536" max="1536" width="16.109375" style="18" customWidth="1"/>
    <col min="1537" max="1538" width="15.109375" style="18" customWidth="1"/>
    <col min="1539" max="1539" width="14.5546875" style="18" customWidth="1"/>
    <col min="1540" max="1540" width="15.44140625" style="18" customWidth="1"/>
    <col min="1541" max="1541" width="11.88671875" style="18" customWidth="1"/>
    <col min="1542" max="1542" width="9.88671875" style="18" customWidth="1"/>
    <col min="1543" max="1543" width="12.44140625" style="18" customWidth="1"/>
    <col min="1544" max="1544" width="12.33203125" style="18" customWidth="1"/>
    <col min="1545" max="1545" width="14.109375" style="18" customWidth="1"/>
    <col min="1546" max="1546" width="9.33203125" style="18" customWidth="1"/>
    <col min="1547" max="1547" width="12" style="18" customWidth="1"/>
    <col min="1548" max="1548" width="14" style="18" customWidth="1"/>
    <col min="1549" max="1549" width="10.6640625" style="18" customWidth="1"/>
    <col min="1550" max="1550" width="31.6640625" style="18" customWidth="1"/>
    <col min="1551" max="1551" width="32.88671875" style="18" customWidth="1"/>
    <col min="1552" max="1781" width="9.109375" style="18"/>
    <col min="1782" max="1782" width="5.33203125" style="18" customWidth="1"/>
    <col min="1783" max="1783" width="13" style="18" customWidth="1"/>
    <col min="1784" max="1784" width="14.44140625" style="18" bestFit="1" customWidth="1"/>
    <col min="1785" max="1785" width="15" style="18" customWidth="1"/>
    <col min="1786" max="1786" width="0" style="18" hidden="1" customWidth="1"/>
    <col min="1787" max="1787" width="19.44140625" style="18" customWidth="1"/>
    <col min="1788" max="1788" width="20.44140625" style="18" customWidth="1"/>
    <col min="1789" max="1789" width="10.88671875" style="18" customWidth="1"/>
    <col min="1790" max="1790" width="14.44140625" style="18" customWidth="1"/>
    <col min="1791" max="1791" width="10.44140625" style="18" customWidth="1"/>
    <col min="1792" max="1792" width="16.109375" style="18" customWidth="1"/>
    <col min="1793" max="1794" width="15.109375" style="18" customWidth="1"/>
    <col min="1795" max="1795" width="14.5546875" style="18" customWidth="1"/>
    <col min="1796" max="1796" width="15.44140625" style="18" customWidth="1"/>
    <col min="1797" max="1797" width="11.88671875" style="18" customWidth="1"/>
    <col min="1798" max="1798" width="9.88671875" style="18" customWidth="1"/>
    <col min="1799" max="1799" width="12.44140625" style="18" customWidth="1"/>
    <col min="1800" max="1800" width="12.33203125" style="18" customWidth="1"/>
    <col min="1801" max="1801" width="14.109375" style="18" customWidth="1"/>
    <col min="1802" max="1802" width="9.33203125" style="18" customWidth="1"/>
    <col min="1803" max="1803" width="12" style="18" customWidth="1"/>
    <col min="1804" max="1804" width="14" style="18" customWidth="1"/>
    <col min="1805" max="1805" width="10.6640625" style="18" customWidth="1"/>
    <col min="1806" max="1806" width="31.6640625" style="18" customWidth="1"/>
    <col min="1807" max="1807" width="32.88671875" style="18" customWidth="1"/>
    <col min="1808" max="2037" width="9.109375" style="18"/>
    <col min="2038" max="2038" width="5.33203125" style="18" customWidth="1"/>
    <col min="2039" max="2039" width="13" style="18" customWidth="1"/>
    <col min="2040" max="2040" width="14.44140625" style="18" bestFit="1" customWidth="1"/>
    <col min="2041" max="2041" width="15" style="18" customWidth="1"/>
    <col min="2042" max="2042" width="0" style="18" hidden="1" customWidth="1"/>
    <col min="2043" max="2043" width="19.44140625" style="18" customWidth="1"/>
    <col min="2044" max="2044" width="20.44140625" style="18" customWidth="1"/>
    <col min="2045" max="2045" width="10.88671875" style="18" customWidth="1"/>
    <col min="2046" max="2046" width="14.44140625" style="18" customWidth="1"/>
    <col min="2047" max="2047" width="10.44140625" style="18" customWidth="1"/>
    <col min="2048" max="2048" width="16.109375" style="18" customWidth="1"/>
    <col min="2049" max="2050" width="15.109375" style="18" customWidth="1"/>
    <col min="2051" max="2051" width="14.5546875" style="18" customWidth="1"/>
    <col min="2052" max="2052" width="15.44140625" style="18" customWidth="1"/>
    <col min="2053" max="2053" width="11.88671875" style="18" customWidth="1"/>
    <col min="2054" max="2054" width="9.88671875" style="18" customWidth="1"/>
    <col min="2055" max="2055" width="12.44140625" style="18" customWidth="1"/>
    <col min="2056" max="2056" width="12.33203125" style="18" customWidth="1"/>
    <col min="2057" max="2057" width="14.109375" style="18" customWidth="1"/>
    <col min="2058" max="2058" width="9.33203125" style="18" customWidth="1"/>
    <col min="2059" max="2059" width="12" style="18" customWidth="1"/>
    <col min="2060" max="2060" width="14" style="18" customWidth="1"/>
    <col min="2061" max="2061" width="10.6640625" style="18" customWidth="1"/>
    <col min="2062" max="2062" width="31.6640625" style="18" customWidth="1"/>
    <col min="2063" max="2063" width="32.88671875" style="18" customWidth="1"/>
    <col min="2064" max="2293" width="9.109375" style="18"/>
    <col min="2294" max="2294" width="5.33203125" style="18" customWidth="1"/>
    <col min="2295" max="2295" width="13" style="18" customWidth="1"/>
    <col min="2296" max="2296" width="14.44140625" style="18" bestFit="1" customWidth="1"/>
    <col min="2297" max="2297" width="15" style="18" customWidth="1"/>
    <col min="2298" max="2298" width="0" style="18" hidden="1" customWidth="1"/>
    <col min="2299" max="2299" width="19.44140625" style="18" customWidth="1"/>
    <col min="2300" max="2300" width="20.44140625" style="18" customWidth="1"/>
    <col min="2301" max="2301" width="10.88671875" style="18" customWidth="1"/>
    <col min="2302" max="2302" width="14.44140625" style="18" customWidth="1"/>
    <col min="2303" max="2303" width="10.44140625" style="18" customWidth="1"/>
    <col min="2304" max="2304" width="16.109375" style="18" customWidth="1"/>
    <col min="2305" max="2306" width="15.109375" style="18" customWidth="1"/>
    <col min="2307" max="2307" width="14.5546875" style="18" customWidth="1"/>
    <col min="2308" max="2308" width="15.44140625" style="18" customWidth="1"/>
    <col min="2309" max="2309" width="11.88671875" style="18" customWidth="1"/>
    <col min="2310" max="2310" width="9.88671875" style="18" customWidth="1"/>
    <col min="2311" max="2311" width="12.44140625" style="18" customWidth="1"/>
    <col min="2312" max="2312" width="12.33203125" style="18" customWidth="1"/>
    <col min="2313" max="2313" width="14.109375" style="18" customWidth="1"/>
    <col min="2314" max="2314" width="9.33203125" style="18" customWidth="1"/>
    <col min="2315" max="2315" width="12" style="18" customWidth="1"/>
    <col min="2316" max="2316" width="14" style="18" customWidth="1"/>
    <col min="2317" max="2317" width="10.6640625" style="18" customWidth="1"/>
    <col min="2318" max="2318" width="31.6640625" style="18" customWidth="1"/>
    <col min="2319" max="2319" width="32.88671875" style="18" customWidth="1"/>
    <col min="2320" max="2549" width="9.109375" style="18"/>
    <col min="2550" max="2550" width="5.33203125" style="18" customWidth="1"/>
    <col min="2551" max="2551" width="13" style="18" customWidth="1"/>
    <col min="2552" max="2552" width="14.44140625" style="18" bestFit="1" customWidth="1"/>
    <col min="2553" max="2553" width="15" style="18" customWidth="1"/>
    <col min="2554" max="2554" width="0" style="18" hidden="1" customWidth="1"/>
    <col min="2555" max="2555" width="19.44140625" style="18" customWidth="1"/>
    <col min="2556" max="2556" width="20.44140625" style="18" customWidth="1"/>
    <col min="2557" max="2557" width="10.88671875" style="18" customWidth="1"/>
    <col min="2558" max="2558" width="14.44140625" style="18" customWidth="1"/>
    <col min="2559" max="2559" width="10.44140625" style="18" customWidth="1"/>
    <col min="2560" max="2560" width="16.109375" style="18" customWidth="1"/>
    <col min="2561" max="2562" width="15.109375" style="18" customWidth="1"/>
    <col min="2563" max="2563" width="14.5546875" style="18" customWidth="1"/>
    <col min="2564" max="2564" width="15.44140625" style="18" customWidth="1"/>
    <col min="2565" max="2565" width="11.88671875" style="18" customWidth="1"/>
    <col min="2566" max="2566" width="9.88671875" style="18" customWidth="1"/>
    <col min="2567" max="2567" width="12.44140625" style="18" customWidth="1"/>
    <col min="2568" max="2568" width="12.33203125" style="18" customWidth="1"/>
    <col min="2569" max="2569" width="14.109375" style="18" customWidth="1"/>
    <col min="2570" max="2570" width="9.33203125" style="18" customWidth="1"/>
    <col min="2571" max="2571" width="12" style="18" customWidth="1"/>
    <col min="2572" max="2572" width="14" style="18" customWidth="1"/>
    <col min="2573" max="2573" width="10.6640625" style="18" customWidth="1"/>
    <col min="2574" max="2574" width="31.6640625" style="18" customWidth="1"/>
    <col min="2575" max="2575" width="32.88671875" style="18" customWidth="1"/>
    <col min="2576" max="2805" width="9.109375" style="18"/>
    <col min="2806" max="2806" width="5.33203125" style="18" customWidth="1"/>
    <col min="2807" max="2807" width="13" style="18" customWidth="1"/>
    <col min="2808" max="2808" width="14.44140625" style="18" bestFit="1" customWidth="1"/>
    <col min="2809" max="2809" width="15" style="18" customWidth="1"/>
    <col min="2810" max="2810" width="0" style="18" hidden="1" customWidth="1"/>
    <col min="2811" max="2811" width="19.44140625" style="18" customWidth="1"/>
    <col min="2812" max="2812" width="20.44140625" style="18" customWidth="1"/>
    <col min="2813" max="2813" width="10.88671875" style="18" customWidth="1"/>
    <col min="2814" max="2814" width="14.44140625" style="18" customWidth="1"/>
    <col min="2815" max="2815" width="10.44140625" style="18" customWidth="1"/>
    <col min="2816" max="2816" width="16.109375" style="18" customWidth="1"/>
    <col min="2817" max="2818" width="15.109375" style="18" customWidth="1"/>
    <col min="2819" max="2819" width="14.5546875" style="18" customWidth="1"/>
    <col min="2820" max="2820" width="15.44140625" style="18" customWidth="1"/>
    <col min="2821" max="2821" width="11.88671875" style="18" customWidth="1"/>
    <col min="2822" max="2822" width="9.88671875" style="18" customWidth="1"/>
    <col min="2823" max="2823" width="12.44140625" style="18" customWidth="1"/>
    <col min="2824" max="2824" width="12.33203125" style="18" customWidth="1"/>
    <col min="2825" max="2825" width="14.109375" style="18" customWidth="1"/>
    <col min="2826" max="2826" width="9.33203125" style="18" customWidth="1"/>
    <col min="2827" max="2827" width="12" style="18" customWidth="1"/>
    <col min="2828" max="2828" width="14" style="18" customWidth="1"/>
    <col min="2829" max="2829" width="10.6640625" style="18" customWidth="1"/>
    <col min="2830" max="2830" width="31.6640625" style="18" customWidth="1"/>
    <col min="2831" max="2831" width="32.88671875" style="18" customWidth="1"/>
    <col min="2832" max="3061" width="9.109375" style="18"/>
    <col min="3062" max="3062" width="5.33203125" style="18" customWidth="1"/>
    <col min="3063" max="3063" width="13" style="18" customWidth="1"/>
    <col min="3064" max="3064" width="14.44140625" style="18" bestFit="1" customWidth="1"/>
    <col min="3065" max="3065" width="15" style="18" customWidth="1"/>
    <col min="3066" max="3066" width="0" style="18" hidden="1" customWidth="1"/>
    <col min="3067" max="3067" width="19.44140625" style="18" customWidth="1"/>
    <col min="3068" max="3068" width="20.44140625" style="18" customWidth="1"/>
    <col min="3069" max="3069" width="10.88671875" style="18" customWidth="1"/>
    <col min="3070" max="3070" width="14.44140625" style="18" customWidth="1"/>
    <col min="3071" max="3071" width="10.44140625" style="18" customWidth="1"/>
    <col min="3072" max="3072" width="16.109375" style="18" customWidth="1"/>
    <col min="3073" max="3074" width="15.109375" style="18" customWidth="1"/>
    <col min="3075" max="3075" width="14.5546875" style="18" customWidth="1"/>
    <col min="3076" max="3076" width="15.44140625" style="18" customWidth="1"/>
    <col min="3077" max="3077" width="11.88671875" style="18" customWidth="1"/>
    <col min="3078" max="3078" width="9.88671875" style="18" customWidth="1"/>
    <col min="3079" max="3079" width="12.44140625" style="18" customWidth="1"/>
    <col min="3080" max="3080" width="12.33203125" style="18" customWidth="1"/>
    <col min="3081" max="3081" width="14.109375" style="18" customWidth="1"/>
    <col min="3082" max="3082" width="9.33203125" style="18" customWidth="1"/>
    <col min="3083" max="3083" width="12" style="18" customWidth="1"/>
    <col min="3084" max="3084" width="14" style="18" customWidth="1"/>
    <col min="3085" max="3085" width="10.6640625" style="18" customWidth="1"/>
    <col min="3086" max="3086" width="31.6640625" style="18" customWidth="1"/>
    <col min="3087" max="3087" width="32.88671875" style="18" customWidth="1"/>
    <col min="3088" max="3317" width="9.109375" style="18"/>
    <col min="3318" max="3318" width="5.33203125" style="18" customWidth="1"/>
    <col min="3319" max="3319" width="13" style="18" customWidth="1"/>
    <col min="3320" max="3320" width="14.44140625" style="18" bestFit="1" customWidth="1"/>
    <col min="3321" max="3321" width="15" style="18" customWidth="1"/>
    <col min="3322" max="3322" width="0" style="18" hidden="1" customWidth="1"/>
    <col min="3323" max="3323" width="19.44140625" style="18" customWidth="1"/>
    <col min="3324" max="3324" width="20.44140625" style="18" customWidth="1"/>
    <col min="3325" max="3325" width="10.88671875" style="18" customWidth="1"/>
    <col min="3326" max="3326" width="14.44140625" style="18" customWidth="1"/>
    <col min="3327" max="3327" width="10.44140625" style="18" customWidth="1"/>
    <col min="3328" max="3328" width="16.109375" style="18" customWidth="1"/>
    <col min="3329" max="3330" width="15.109375" style="18" customWidth="1"/>
    <col min="3331" max="3331" width="14.5546875" style="18" customWidth="1"/>
    <col min="3332" max="3332" width="15.44140625" style="18" customWidth="1"/>
    <col min="3333" max="3333" width="11.88671875" style="18" customWidth="1"/>
    <col min="3334" max="3334" width="9.88671875" style="18" customWidth="1"/>
    <col min="3335" max="3335" width="12.44140625" style="18" customWidth="1"/>
    <col min="3336" max="3336" width="12.33203125" style="18" customWidth="1"/>
    <col min="3337" max="3337" width="14.109375" style="18" customWidth="1"/>
    <col min="3338" max="3338" width="9.33203125" style="18" customWidth="1"/>
    <col min="3339" max="3339" width="12" style="18" customWidth="1"/>
    <col min="3340" max="3340" width="14" style="18" customWidth="1"/>
    <col min="3341" max="3341" width="10.6640625" style="18" customWidth="1"/>
    <col min="3342" max="3342" width="31.6640625" style="18" customWidth="1"/>
    <col min="3343" max="3343" width="32.88671875" style="18" customWidth="1"/>
    <col min="3344" max="3573" width="9.109375" style="18"/>
    <col min="3574" max="3574" width="5.33203125" style="18" customWidth="1"/>
    <col min="3575" max="3575" width="13" style="18" customWidth="1"/>
    <col min="3576" max="3576" width="14.44140625" style="18" bestFit="1" customWidth="1"/>
    <col min="3577" max="3577" width="15" style="18" customWidth="1"/>
    <col min="3578" max="3578" width="0" style="18" hidden="1" customWidth="1"/>
    <col min="3579" max="3579" width="19.44140625" style="18" customWidth="1"/>
    <col min="3580" max="3580" width="20.44140625" style="18" customWidth="1"/>
    <col min="3581" max="3581" width="10.88671875" style="18" customWidth="1"/>
    <col min="3582" max="3582" width="14.44140625" style="18" customWidth="1"/>
    <col min="3583" max="3583" width="10.44140625" style="18" customWidth="1"/>
    <col min="3584" max="3584" width="16.109375" style="18" customWidth="1"/>
    <col min="3585" max="3586" width="15.109375" style="18" customWidth="1"/>
    <col min="3587" max="3587" width="14.5546875" style="18" customWidth="1"/>
    <col min="3588" max="3588" width="15.44140625" style="18" customWidth="1"/>
    <col min="3589" max="3589" width="11.88671875" style="18" customWidth="1"/>
    <col min="3590" max="3590" width="9.88671875" style="18" customWidth="1"/>
    <col min="3591" max="3591" width="12.44140625" style="18" customWidth="1"/>
    <col min="3592" max="3592" width="12.33203125" style="18" customWidth="1"/>
    <col min="3593" max="3593" width="14.109375" style="18" customWidth="1"/>
    <col min="3594" max="3594" width="9.33203125" style="18" customWidth="1"/>
    <col min="3595" max="3595" width="12" style="18" customWidth="1"/>
    <col min="3596" max="3596" width="14" style="18" customWidth="1"/>
    <col min="3597" max="3597" width="10.6640625" style="18" customWidth="1"/>
    <col min="3598" max="3598" width="31.6640625" style="18" customWidth="1"/>
    <col min="3599" max="3599" width="32.88671875" style="18" customWidth="1"/>
    <col min="3600" max="3829" width="9.109375" style="18"/>
    <col min="3830" max="3830" width="5.33203125" style="18" customWidth="1"/>
    <col min="3831" max="3831" width="13" style="18" customWidth="1"/>
    <col min="3832" max="3832" width="14.44140625" style="18" bestFit="1" customWidth="1"/>
    <col min="3833" max="3833" width="15" style="18" customWidth="1"/>
    <col min="3834" max="3834" width="0" style="18" hidden="1" customWidth="1"/>
    <col min="3835" max="3835" width="19.44140625" style="18" customWidth="1"/>
    <col min="3836" max="3836" width="20.44140625" style="18" customWidth="1"/>
    <col min="3837" max="3837" width="10.88671875" style="18" customWidth="1"/>
    <col min="3838" max="3838" width="14.44140625" style="18" customWidth="1"/>
    <col min="3839" max="3839" width="10.44140625" style="18" customWidth="1"/>
    <col min="3840" max="3840" width="16.109375" style="18" customWidth="1"/>
    <col min="3841" max="3842" width="15.109375" style="18" customWidth="1"/>
    <col min="3843" max="3843" width="14.5546875" style="18" customWidth="1"/>
    <col min="3844" max="3844" width="15.44140625" style="18" customWidth="1"/>
    <col min="3845" max="3845" width="11.88671875" style="18" customWidth="1"/>
    <col min="3846" max="3846" width="9.88671875" style="18" customWidth="1"/>
    <col min="3847" max="3847" width="12.44140625" style="18" customWidth="1"/>
    <col min="3848" max="3848" width="12.33203125" style="18" customWidth="1"/>
    <col min="3849" max="3849" width="14.109375" style="18" customWidth="1"/>
    <col min="3850" max="3850" width="9.33203125" style="18" customWidth="1"/>
    <col min="3851" max="3851" width="12" style="18" customWidth="1"/>
    <col min="3852" max="3852" width="14" style="18" customWidth="1"/>
    <col min="3853" max="3853" width="10.6640625" style="18" customWidth="1"/>
    <col min="3854" max="3854" width="31.6640625" style="18" customWidth="1"/>
    <col min="3855" max="3855" width="32.88671875" style="18" customWidth="1"/>
    <col min="3856" max="4085" width="9.109375" style="18"/>
    <col min="4086" max="4086" width="5.33203125" style="18" customWidth="1"/>
    <col min="4087" max="4087" width="13" style="18" customWidth="1"/>
    <col min="4088" max="4088" width="14.44140625" style="18" bestFit="1" customWidth="1"/>
    <col min="4089" max="4089" width="15" style="18" customWidth="1"/>
    <col min="4090" max="4090" width="0" style="18" hidden="1" customWidth="1"/>
    <col min="4091" max="4091" width="19.44140625" style="18" customWidth="1"/>
    <col min="4092" max="4092" width="20.44140625" style="18" customWidth="1"/>
    <col min="4093" max="4093" width="10.88671875" style="18" customWidth="1"/>
    <col min="4094" max="4094" width="14.44140625" style="18" customWidth="1"/>
    <col min="4095" max="4095" width="10.44140625" style="18" customWidth="1"/>
    <col min="4096" max="4096" width="16.109375" style="18" customWidth="1"/>
    <col min="4097" max="4098" width="15.109375" style="18" customWidth="1"/>
    <col min="4099" max="4099" width="14.5546875" style="18" customWidth="1"/>
    <col min="4100" max="4100" width="15.44140625" style="18" customWidth="1"/>
    <col min="4101" max="4101" width="11.88671875" style="18" customWidth="1"/>
    <col min="4102" max="4102" width="9.88671875" style="18" customWidth="1"/>
    <col min="4103" max="4103" width="12.44140625" style="18" customWidth="1"/>
    <col min="4104" max="4104" width="12.33203125" style="18" customWidth="1"/>
    <col min="4105" max="4105" width="14.109375" style="18" customWidth="1"/>
    <col min="4106" max="4106" width="9.33203125" style="18" customWidth="1"/>
    <col min="4107" max="4107" width="12" style="18" customWidth="1"/>
    <col min="4108" max="4108" width="14" style="18" customWidth="1"/>
    <col min="4109" max="4109" width="10.6640625" style="18" customWidth="1"/>
    <col min="4110" max="4110" width="31.6640625" style="18" customWidth="1"/>
    <col min="4111" max="4111" width="32.88671875" style="18" customWidth="1"/>
    <col min="4112" max="4341" width="9.109375" style="18"/>
    <col min="4342" max="4342" width="5.33203125" style="18" customWidth="1"/>
    <col min="4343" max="4343" width="13" style="18" customWidth="1"/>
    <col min="4344" max="4344" width="14.44140625" style="18" bestFit="1" customWidth="1"/>
    <col min="4345" max="4345" width="15" style="18" customWidth="1"/>
    <col min="4346" max="4346" width="0" style="18" hidden="1" customWidth="1"/>
    <col min="4347" max="4347" width="19.44140625" style="18" customWidth="1"/>
    <col min="4348" max="4348" width="20.44140625" style="18" customWidth="1"/>
    <col min="4349" max="4349" width="10.88671875" style="18" customWidth="1"/>
    <col min="4350" max="4350" width="14.44140625" style="18" customWidth="1"/>
    <col min="4351" max="4351" width="10.44140625" style="18" customWidth="1"/>
    <col min="4352" max="4352" width="16.109375" style="18" customWidth="1"/>
    <col min="4353" max="4354" width="15.109375" style="18" customWidth="1"/>
    <col min="4355" max="4355" width="14.5546875" style="18" customWidth="1"/>
    <col min="4356" max="4356" width="15.44140625" style="18" customWidth="1"/>
    <col min="4357" max="4357" width="11.88671875" style="18" customWidth="1"/>
    <col min="4358" max="4358" width="9.88671875" style="18" customWidth="1"/>
    <col min="4359" max="4359" width="12.44140625" style="18" customWidth="1"/>
    <col min="4360" max="4360" width="12.33203125" style="18" customWidth="1"/>
    <col min="4361" max="4361" width="14.109375" style="18" customWidth="1"/>
    <col min="4362" max="4362" width="9.33203125" style="18" customWidth="1"/>
    <col min="4363" max="4363" width="12" style="18" customWidth="1"/>
    <col min="4364" max="4364" width="14" style="18" customWidth="1"/>
    <col min="4365" max="4365" width="10.6640625" style="18" customWidth="1"/>
    <col min="4366" max="4366" width="31.6640625" style="18" customWidth="1"/>
    <col min="4367" max="4367" width="32.88671875" style="18" customWidth="1"/>
    <col min="4368" max="4597" width="9.109375" style="18"/>
    <col min="4598" max="4598" width="5.33203125" style="18" customWidth="1"/>
    <col min="4599" max="4599" width="13" style="18" customWidth="1"/>
    <col min="4600" max="4600" width="14.44140625" style="18" bestFit="1" customWidth="1"/>
    <col min="4601" max="4601" width="15" style="18" customWidth="1"/>
    <col min="4602" max="4602" width="0" style="18" hidden="1" customWidth="1"/>
    <col min="4603" max="4603" width="19.44140625" style="18" customWidth="1"/>
    <col min="4604" max="4604" width="20.44140625" style="18" customWidth="1"/>
    <col min="4605" max="4605" width="10.88671875" style="18" customWidth="1"/>
    <col min="4606" max="4606" width="14.44140625" style="18" customWidth="1"/>
    <col min="4607" max="4607" width="10.44140625" style="18" customWidth="1"/>
    <col min="4608" max="4608" width="16.109375" style="18" customWidth="1"/>
    <col min="4609" max="4610" width="15.109375" style="18" customWidth="1"/>
    <col min="4611" max="4611" width="14.5546875" style="18" customWidth="1"/>
    <col min="4612" max="4612" width="15.44140625" style="18" customWidth="1"/>
    <col min="4613" max="4613" width="11.88671875" style="18" customWidth="1"/>
    <col min="4614" max="4614" width="9.88671875" style="18" customWidth="1"/>
    <col min="4615" max="4615" width="12.44140625" style="18" customWidth="1"/>
    <col min="4616" max="4616" width="12.33203125" style="18" customWidth="1"/>
    <col min="4617" max="4617" width="14.109375" style="18" customWidth="1"/>
    <col min="4618" max="4618" width="9.33203125" style="18" customWidth="1"/>
    <col min="4619" max="4619" width="12" style="18" customWidth="1"/>
    <col min="4620" max="4620" width="14" style="18" customWidth="1"/>
    <col min="4621" max="4621" width="10.6640625" style="18" customWidth="1"/>
    <col min="4622" max="4622" width="31.6640625" style="18" customWidth="1"/>
    <col min="4623" max="4623" width="32.88671875" style="18" customWidth="1"/>
    <col min="4624" max="4853" width="9.109375" style="18"/>
    <col min="4854" max="4854" width="5.33203125" style="18" customWidth="1"/>
    <col min="4855" max="4855" width="13" style="18" customWidth="1"/>
    <col min="4856" max="4856" width="14.44140625" style="18" bestFit="1" customWidth="1"/>
    <col min="4857" max="4857" width="15" style="18" customWidth="1"/>
    <col min="4858" max="4858" width="0" style="18" hidden="1" customWidth="1"/>
    <col min="4859" max="4859" width="19.44140625" style="18" customWidth="1"/>
    <col min="4860" max="4860" width="20.44140625" style="18" customWidth="1"/>
    <col min="4861" max="4861" width="10.88671875" style="18" customWidth="1"/>
    <col min="4862" max="4862" width="14.44140625" style="18" customWidth="1"/>
    <col min="4863" max="4863" width="10.44140625" style="18" customWidth="1"/>
    <col min="4864" max="4864" width="16.109375" style="18" customWidth="1"/>
    <col min="4865" max="4866" width="15.109375" style="18" customWidth="1"/>
    <col min="4867" max="4867" width="14.5546875" style="18" customWidth="1"/>
    <col min="4868" max="4868" width="15.44140625" style="18" customWidth="1"/>
    <col min="4869" max="4869" width="11.88671875" style="18" customWidth="1"/>
    <col min="4870" max="4870" width="9.88671875" style="18" customWidth="1"/>
    <col min="4871" max="4871" width="12.44140625" style="18" customWidth="1"/>
    <col min="4872" max="4872" width="12.33203125" style="18" customWidth="1"/>
    <col min="4873" max="4873" width="14.109375" style="18" customWidth="1"/>
    <col min="4874" max="4874" width="9.33203125" style="18" customWidth="1"/>
    <col min="4875" max="4875" width="12" style="18" customWidth="1"/>
    <col min="4876" max="4876" width="14" style="18" customWidth="1"/>
    <col min="4877" max="4877" width="10.6640625" style="18" customWidth="1"/>
    <col min="4878" max="4878" width="31.6640625" style="18" customWidth="1"/>
    <col min="4879" max="4879" width="32.88671875" style="18" customWidth="1"/>
    <col min="4880" max="5109" width="9.109375" style="18"/>
    <col min="5110" max="5110" width="5.33203125" style="18" customWidth="1"/>
    <col min="5111" max="5111" width="13" style="18" customWidth="1"/>
    <col min="5112" max="5112" width="14.44140625" style="18" bestFit="1" customWidth="1"/>
    <col min="5113" max="5113" width="15" style="18" customWidth="1"/>
    <col min="5114" max="5114" width="0" style="18" hidden="1" customWidth="1"/>
    <col min="5115" max="5115" width="19.44140625" style="18" customWidth="1"/>
    <col min="5116" max="5116" width="20.44140625" style="18" customWidth="1"/>
    <col min="5117" max="5117" width="10.88671875" style="18" customWidth="1"/>
    <col min="5118" max="5118" width="14.44140625" style="18" customWidth="1"/>
    <col min="5119" max="5119" width="10.44140625" style="18" customWidth="1"/>
    <col min="5120" max="5120" width="16.109375" style="18" customWidth="1"/>
    <col min="5121" max="5122" width="15.109375" style="18" customWidth="1"/>
    <col min="5123" max="5123" width="14.5546875" style="18" customWidth="1"/>
    <col min="5124" max="5124" width="15.44140625" style="18" customWidth="1"/>
    <col min="5125" max="5125" width="11.88671875" style="18" customWidth="1"/>
    <col min="5126" max="5126" width="9.88671875" style="18" customWidth="1"/>
    <col min="5127" max="5127" width="12.44140625" style="18" customWidth="1"/>
    <col min="5128" max="5128" width="12.33203125" style="18" customWidth="1"/>
    <col min="5129" max="5129" width="14.109375" style="18" customWidth="1"/>
    <col min="5130" max="5130" width="9.33203125" style="18" customWidth="1"/>
    <col min="5131" max="5131" width="12" style="18" customWidth="1"/>
    <col min="5132" max="5132" width="14" style="18" customWidth="1"/>
    <col min="5133" max="5133" width="10.6640625" style="18" customWidth="1"/>
    <col min="5134" max="5134" width="31.6640625" style="18" customWidth="1"/>
    <col min="5135" max="5135" width="32.88671875" style="18" customWidth="1"/>
    <col min="5136" max="5365" width="9.109375" style="18"/>
    <col min="5366" max="5366" width="5.33203125" style="18" customWidth="1"/>
    <col min="5367" max="5367" width="13" style="18" customWidth="1"/>
    <col min="5368" max="5368" width="14.44140625" style="18" bestFit="1" customWidth="1"/>
    <col min="5369" max="5369" width="15" style="18" customWidth="1"/>
    <col min="5370" max="5370" width="0" style="18" hidden="1" customWidth="1"/>
    <col min="5371" max="5371" width="19.44140625" style="18" customWidth="1"/>
    <col min="5372" max="5372" width="20.44140625" style="18" customWidth="1"/>
    <col min="5373" max="5373" width="10.88671875" style="18" customWidth="1"/>
    <col min="5374" max="5374" width="14.44140625" style="18" customWidth="1"/>
    <col min="5375" max="5375" width="10.44140625" style="18" customWidth="1"/>
    <col min="5376" max="5376" width="16.109375" style="18" customWidth="1"/>
    <col min="5377" max="5378" width="15.109375" style="18" customWidth="1"/>
    <col min="5379" max="5379" width="14.5546875" style="18" customWidth="1"/>
    <col min="5380" max="5380" width="15.44140625" style="18" customWidth="1"/>
    <col min="5381" max="5381" width="11.88671875" style="18" customWidth="1"/>
    <col min="5382" max="5382" width="9.88671875" style="18" customWidth="1"/>
    <col min="5383" max="5383" width="12.44140625" style="18" customWidth="1"/>
    <col min="5384" max="5384" width="12.33203125" style="18" customWidth="1"/>
    <col min="5385" max="5385" width="14.109375" style="18" customWidth="1"/>
    <col min="5386" max="5386" width="9.33203125" style="18" customWidth="1"/>
    <col min="5387" max="5387" width="12" style="18" customWidth="1"/>
    <col min="5388" max="5388" width="14" style="18" customWidth="1"/>
    <col min="5389" max="5389" width="10.6640625" style="18" customWidth="1"/>
    <col min="5390" max="5390" width="31.6640625" style="18" customWidth="1"/>
    <col min="5391" max="5391" width="32.88671875" style="18" customWidth="1"/>
    <col min="5392" max="5621" width="9.109375" style="18"/>
    <col min="5622" max="5622" width="5.33203125" style="18" customWidth="1"/>
    <col min="5623" max="5623" width="13" style="18" customWidth="1"/>
    <col min="5624" max="5624" width="14.44140625" style="18" bestFit="1" customWidth="1"/>
    <col min="5625" max="5625" width="15" style="18" customWidth="1"/>
    <col min="5626" max="5626" width="0" style="18" hidden="1" customWidth="1"/>
    <col min="5627" max="5627" width="19.44140625" style="18" customWidth="1"/>
    <col min="5628" max="5628" width="20.44140625" style="18" customWidth="1"/>
    <col min="5629" max="5629" width="10.88671875" style="18" customWidth="1"/>
    <col min="5630" max="5630" width="14.44140625" style="18" customWidth="1"/>
    <col min="5631" max="5631" width="10.44140625" style="18" customWidth="1"/>
    <col min="5632" max="5632" width="16.109375" style="18" customWidth="1"/>
    <col min="5633" max="5634" width="15.109375" style="18" customWidth="1"/>
    <col min="5635" max="5635" width="14.5546875" style="18" customWidth="1"/>
    <col min="5636" max="5636" width="15.44140625" style="18" customWidth="1"/>
    <col min="5637" max="5637" width="11.88671875" style="18" customWidth="1"/>
    <col min="5638" max="5638" width="9.88671875" style="18" customWidth="1"/>
    <col min="5639" max="5639" width="12.44140625" style="18" customWidth="1"/>
    <col min="5640" max="5640" width="12.33203125" style="18" customWidth="1"/>
    <col min="5641" max="5641" width="14.109375" style="18" customWidth="1"/>
    <col min="5642" max="5642" width="9.33203125" style="18" customWidth="1"/>
    <col min="5643" max="5643" width="12" style="18" customWidth="1"/>
    <col min="5644" max="5644" width="14" style="18" customWidth="1"/>
    <col min="5645" max="5645" width="10.6640625" style="18" customWidth="1"/>
    <col min="5646" max="5646" width="31.6640625" style="18" customWidth="1"/>
    <col min="5647" max="5647" width="32.88671875" style="18" customWidth="1"/>
    <col min="5648" max="5877" width="9.109375" style="18"/>
    <col min="5878" max="5878" width="5.33203125" style="18" customWidth="1"/>
    <col min="5879" max="5879" width="13" style="18" customWidth="1"/>
    <col min="5880" max="5880" width="14.44140625" style="18" bestFit="1" customWidth="1"/>
    <col min="5881" max="5881" width="15" style="18" customWidth="1"/>
    <col min="5882" max="5882" width="0" style="18" hidden="1" customWidth="1"/>
    <col min="5883" max="5883" width="19.44140625" style="18" customWidth="1"/>
    <col min="5884" max="5884" width="20.44140625" style="18" customWidth="1"/>
    <col min="5885" max="5885" width="10.88671875" style="18" customWidth="1"/>
    <col min="5886" max="5886" width="14.44140625" style="18" customWidth="1"/>
    <col min="5887" max="5887" width="10.44140625" style="18" customWidth="1"/>
    <col min="5888" max="5888" width="16.109375" style="18" customWidth="1"/>
    <col min="5889" max="5890" width="15.109375" style="18" customWidth="1"/>
    <col min="5891" max="5891" width="14.5546875" style="18" customWidth="1"/>
    <col min="5892" max="5892" width="15.44140625" style="18" customWidth="1"/>
    <col min="5893" max="5893" width="11.88671875" style="18" customWidth="1"/>
    <col min="5894" max="5894" width="9.88671875" style="18" customWidth="1"/>
    <col min="5895" max="5895" width="12.44140625" style="18" customWidth="1"/>
    <col min="5896" max="5896" width="12.33203125" style="18" customWidth="1"/>
    <col min="5897" max="5897" width="14.109375" style="18" customWidth="1"/>
    <col min="5898" max="5898" width="9.33203125" style="18" customWidth="1"/>
    <col min="5899" max="5899" width="12" style="18" customWidth="1"/>
    <col min="5900" max="5900" width="14" style="18" customWidth="1"/>
    <col min="5901" max="5901" width="10.6640625" style="18" customWidth="1"/>
    <col min="5902" max="5902" width="31.6640625" style="18" customWidth="1"/>
    <col min="5903" max="5903" width="32.88671875" style="18" customWidth="1"/>
    <col min="5904" max="6133" width="9.109375" style="18"/>
    <col min="6134" max="6134" width="5.33203125" style="18" customWidth="1"/>
    <col min="6135" max="6135" width="13" style="18" customWidth="1"/>
    <col min="6136" max="6136" width="14.44140625" style="18" bestFit="1" customWidth="1"/>
    <col min="6137" max="6137" width="15" style="18" customWidth="1"/>
    <col min="6138" max="6138" width="0" style="18" hidden="1" customWidth="1"/>
    <col min="6139" max="6139" width="19.44140625" style="18" customWidth="1"/>
    <col min="6140" max="6140" width="20.44140625" style="18" customWidth="1"/>
    <col min="6141" max="6141" width="10.88671875" style="18" customWidth="1"/>
    <col min="6142" max="6142" width="14.44140625" style="18" customWidth="1"/>
    <col min="6143" max="6143" width="10.44140625" style="18" customWidth="1"/>
    <col min="6144" max="6144" width="16.109375" style="18" customWidth="1"/>
    <col min="6145" max="6146" width="15.109375" style="18" customWidth="1"/>
    <col min="6147" max="6147" width="14.5546875" style="18" customWidth="1"/>
    <col min="6148" max="6148" width="15.44140625" style="18" customWidth="1"/>
    <col min="6149" max="6149" width="11.88671875" style="18" customWidth="1"/>
    <col min="6150" max="6150" width="9.88671875" style="18" customWidth="1"/>
    <col min="6151" max="6151" width="12.44140625" style="18" customWidth="1"/>
    <col min="6152" max="6152" width="12.33203125" style="18" customWidth="1"/>
    <col min="6153" max="6153" width="14.109375" style="18" customWidth="1"/>
    <col min="6154" max="6154" width="9.33203125" style="18" customWidth="1"/>
    <col min="6155" max="6155" width="12" style="18" customWidth="1"/>
    <col min="6156" max="6156" width="14" style="18" customWidth="1"/>
    <col min="6157" max="6157" width="10.6640625" style="18" customWidth="1"/>
    <col min="6158" max="6158" width="31.6640625" style="18" customWidth="1"/>
    <col min="6159" max="6159" width="32.88671875" style="18" customWidth="1"/>
    <col min="6160" max="6389" width="9.109375" style="18"/>
    <col min="6390" max="6390" width="5.33203125" style="18" customWidth="1"/>
    <col min="6391" max="6391" width="13" style="18" customWidth="1"/>
    <col min="6392" max="6392" width="14.44140625" style="18" bestFit="1" customWidth="1"/>
    <col min="6393" max="6393" width="15" style="18" customWidth="1"/>
    <col min="6394" max="6394" width="0" style="18" hidden="1" customWidth="1"/>
    <col min="6395" max="6395" width="19.44140625" style="18" customWidth="1"/>
    <col min="6396" max="6396" width="20.44140625" style="18" customWidth="1"/>
    <col min="6397" max="6397" width="10.88671875" style="18" customWidth="1"/>
    <col min="6398" max="6398" width="14.44140625" style="18" customWidth="1"/>
    <col min="6399" max="6399" width="10.44140625" style="18" customWidth="1"/>
    <col min="6400" max="6400" width="16.109375" style="18" customWidth="1"/>
    <col min="6401" max="6402" width="15.109375" style="18" customWidth="1"/>
    <col min="6403" max="6403" width="14.5546875" style="18" customWidth="1"/>
    <col min="6404" max="6404" width="15.44140625" style="18" customWidth="1"/>
    <col min="6405" max="6405" width="11.88671875" style="18" customWidth="1"/>
    <col min="6406" max="6406" width="9.88671875" style="18" customWidth="1"/>
    <col min="6407" max="6407" width="12.44140625" style="18" customWidth="1"/>
    <col min="6408" max="6408" width="12.33203125" style="18" customWidth="1"/>
    <col min="6409" max="6409" width="14.109375" style="18" customWidth="1"/>
    <col min="6410" max="6410" width="9.33203125" style="18" customWidth="1"/>
    <col min="6411" max="6411" width="12" style="18" customWidth="1"/>
    <col min="6412" max="6412" width="14" style="18" customWidth="1"/>
    <col min="6413" max="6413" width="10.6640625" style="18" customWidth="1"/>
    <col min="6414" max="6414" width="31.6640625" style="18" customWidth="1"/>
    <col min="6415" max="6415" width="32.88671875" style="18" customWidth="1"/>
    <col min="6416" max="6645" width="9.109375" style="18"/>
    <col min="6646" max="6646" width="5.33203125" style="18" customWidth="1"/>
    <col min="6647" max="6647" width="13" style="18" customWidth="1"/>
    <col min="6648" max="6648" width="14.44140625" style="18" bestFit="1" customWidth="1"/>
    <col min="6649" max="6649" width="15" style="18" customWidth="1"/>
    <col min="6650" max="6650" width="0" style="18" hidden="1" customWidth="1"/>
    <col min="6651" max="6651" width="19.44140625" style="18" customWidth="1"/>
    <col min="6652" max="6652" width="20.44140625" style="18" customWidth="1"/>
    <col min="6653" max="6653" width="10.88671875" style="18" customWidth="1"/>
    <col min="6654" max="6654" width="14.44140625" style="18" customWidth="1"/>
    <col min="6655" max="6655" width="10.44140625" style="18" customWidth="1"/>
    <col min="6656" max="6656" width="16.109375" style="18" customWidth="1"/>
    <col min="6657" max="6658" width="15.109375" style="18" customWidth="1"/>
    <col min="6659" max="6659" width="14.5546875" style="18" customWidth="1"/>
    <col min="6660" max="6660" width="15.44140625" style="18" customWidth="1"/>
    <col min="6661" max="6661" width="11.88671875" style="18" customWidth="1"/>
    <col min="6662" max="6662" width="9.88671875" style="18" customWidth="1"/>
    <col min="6663" max="6663" width="12.44140625" style="18" customWidth="1"/>
    <col min="6664" max="6664" width="12.33203125" style="18" customWidth="1"/>
    <col min="6665" max="6665" width="14.109375" style="18" customWidth="1"/>
    <col min="6666" max="6666" width="9.33203125" style="18" customWidth="1"/>
    <col min="6667" max="6667" width="12" style="18" customWidth="1"/>
    <col min="6668" max="6668" width="14" style="18" customWidth="1"/>
    <col min="6669" max="6669" width="10.6640625" style="18" customWidth="1"/>
    <col min="6670" max="6670" width="31.6640625" style="18" customWidth="1"/>
    <col min="6671" max="6671" width="32.88671875" style="18" customWidth="1"/>
    <col min="6672" max="6901" width="9.109375" style="18"/>
    <col min="6902" max="6902" width="5.33203125" style="18" customWidth="1"/>
    <col min="6903" max="6903" width="13" style="18" customWidth="1"/>
    <col min="6904" max="6904" width="14.44140625" style="18" bestFit="1" customWidth="1"/>
    <col min="6905" max="6905" width="15" style="18" customWidth="1"/>
    <col min="6906" max="6906" width="0" style="18" hidden="1" customWidth="1"/>
    <col min="6907" max="6907" width="19.44140625" style="18" customWidth="1"/>
    <col min="6908" max="6908" width="20.44140625" style="18" customWidth="1"/>
    <col min="6909" max="6909" width="10.88671875" style="18" customWidth="1"/>
    <col min="6910" max="6910" width="14.44140625" style="18" customWidth="1"/>
    <col min="6911" max="6911" width="10.44140625" style="18" customWidth="1"/>
    <col min="6912" max="6912" width="16.109375" style="18" customWidth="1"/>
    <col min="6913" max="6914" width="15.109375" style="18" customWidth="1"/>
    <col min="6915" max="6915" width="14.5546875" style="18" customWidth="1"/>
    <col min="6916" max="6916" width="15.44140625" style="18" customWidth="1"/>
    <col min="6917" max="6917" width="11.88671875" style="18" customWidth="1"/>
    <col min="6918" max="6918" width="9.88671875" style="18" customWidth="1"/>
    <col min="6919" max="6919" width="12.44140625" style="18" customWidth="1"/>
    <col min="6920" max="6920" width="12.33203125" style="18" customWidth="1"/>
    <col min="6921" max="6921" width="14.109375" style="18" customWidth="1"/>
    <col min="6922" max="6922" width="9.33203125" style="18" customWidth="1"/>
    <col min="6923" max="6923" width="12" style="18" customWidth="1"/>
    <col min="6924" max="6924" width="14" style="18" customWidth="1"/>
    <col min="6925" max="6925" width="10.6640625" style="18" customWidth="1"/>
    <col min="6926" max="6926" width="31.6640625" style="18" customWidth="1"/>
    <col min="6927" max="6927" width="32.88671875" style="18" customWidth="1"/>
    <col min="6928" max="7157" width="9.109375" style="18"/>
    <col min="7158" max="7158" width="5.33203125" style="18" customWidth="1"/>
    <col min="7159" max="7159" width="13" style="18" customWidth="1"/>
    <col min="7160" max="7160" width="14.44140625" style="18" bestFit="1" customWidth="1"/>
    <col min="7161" max="7161" width="15" style="18" customWidth="1"/>
    <col min="7162" max="7162" width="0" style="18" hidden="1" customWidth="1"/>
    <col min="7163" max="7163" width="19.44140625" style="18" customWidth="1"/>
    <col min="7164" max="7164" width="20.44140625" style="18" customWidth="1"/>
    <col min="7165" max="7165" width="10.88671875" style="18" customWidth="1"/>
    <col min="7166" max="7166" width="14.44140625" style="18" customWidth="1"/>
    <col min="7167" max="7167" width="10.44140625" style="18" customWidth="1"/>
    <col min="7168" max="7168" width="16.109375" style="18" customWidth="1"/>
    <col min="7169" max="7170" width="15.109375" style="18" customWidth="1"/>
    <col min="7171" max="7171" width="14.5546875" style="18" customWidth="1"/>
    <col min="7172" max="7172" width="15.44140625" style="18" customWidth="1"/>
    <col min="7173" max="7173" width="11.88671875" style="18" customWidth="1"/>
    <col min="7174" max="7174" width="9.88671875" style="18" customWidth="1"/>
    <col min="7175" max="7175" width="12.44140625" style="18" customWidth="1"/>
    <col min="7176" max="7176" width="12.33203125" style="18" customWidth="1"/>
    <col min="7177" max="7177" width="14.109375" style="18" customWidth="1"/>
    <col min="7178" max="7178" width="9.33203125" style="18" customWidth="1"/>
    <col min="7179" max="7179" width="12" style="18" customWidth="1"/>
    <col min="7180" max="7180" width="14" style="18" customWidth="1"/>
    <col min="7181" max="7181" width="10.6640625" style="18" customWidth="1"/>
    <col min="7182" max="7182" width="31.6640625" style="18" customWidth="1"/>
    <col min="7183" max="7183" width="32.88671875" style="18" customWidth="1"/>
    <col min="7184" max="7413" width="9.109375" style="18"/>
    <col min="7414" max="7414" width="5.33203125" style="18" customWidth="1"/>
    <col min="7415" max="7415" width="13" style="18" customWidth="1"/>
    <col min="7416" max="7416" width="14.44140625" style="18" bestFit="1" customWidth="1"/>
    <col min="7417" max="7417" width="15" style="18" customWidth="1"/>
    <col min="7418" max="7418" width="0" style="18" hidden="1" customWidth="1"/>
    <col min="7419" max="7419" width="19.44140625" style="18" customWidth="1"/>
    <col min="7420" max="7420" width="20.44140625" style="18" customWidth="1"/>
    <col min="7421" max="7421" width="10.88671875" style="18" customWidth="1"/>
    <col min="7422" max="7422" width="14.44140625" style="18" customWidth="1"/>
    <col min="7423" max="7423" width="10.44140625" style="18" customWidth="1"/>
    <col min="7424" max="7424" width="16.109375" style="18" customWidth="1"/>
    <col min="7425" max="7426" width="15.109375" style="18" customWidth="1"/>
    <col min="7427" max="7427" width="14.5546875" style="18" customWidth="1"/>
    <col min="7428" max="7428" width="15.44140625" style="18" customWidth="1"/>
    <col min="7429" max="7429" width="11.88671875" style="18" customWidth="1"/>
    <col min="7430" max="7430" width="9.88671875" style="18" customWidth="1"/>
    <col min="7431" max="7431" width="12.44140625" style="18" customWidth="1"/>
    <col min="7432" max="7432" width="12.33203125" style="18" customWidth="1"/>
    <col min="7433" max="7433" width="14.109375" style="18" customWidth="1"/>
    <col min="7434" max="7434" width="9.33203125" style="18" customWidth="1"/>
    <col min="7435" max="7435" width="12" style="18" customWidth="1"/>
    <col min="7436" max="7436" width="14" style="18" customWidth="1"/>
    <col min="7437" max="7437" width="10.6640625" style="18" customWidth="1"/>
    <col min="7438" max="7438" width="31.6640625" style="18" customWidth="1"/>
    <col min="7439" max="7439" width="32.88671875" style="18" customWidth="1"/>
    <col min="7440" max="7669" width="9.109375" style="18"/>
    <col min="7670" max="7670" width="5.33203125" style="18" customWidth="1"/>
    <col min="7671" max="7671" width="13" style="18" customWidth="1"/>
    <col min="7672" max="7672" width="14.44140625" style="18" bestFit="1" customWidth="1"/>
    <col min="7673" max="7673" width="15" style="18" customWidth="1"/>
    <col min="7674" max="7674" width="0" style="18" hidden="1" customWidth="1"/>
    <col min="7675" max="7675" width="19.44140625" style="18" customWidth="1"/>
    <col min="7676" max="7676" width="20.44140625" style="18" customWidth="1"/>
    <col min="7677" max="7677" width="10.88671875" style="18" customWidth="1"/>
    <col min="7678" max="7678" width="14.44140625" style="18" customWidth="1"/>
    <col min="7679" max="7679" width="10.44140625" style="18" customWidth="1"/>
    <col min="7680" max="7680" width="16.109375" style="18" customWidth="1"/>
    <col min="7681" max="7682" width="15.109375" style="18" customWidth="1"/>
    <col min="7683" max="7683" width="14.5546875" style="18" customWidth="1"/>
    <col min="7684" max="7684" width="15.44140625" style="18" customWidth="1"/>
    <col min="7685" max="7685" width="11.88671875" style="18" customWidth="1"/>
    <col min="7686" max="7686" width="9.88671875" style="18" customWidth="1"/>
    <col min="7687" max="7687" width="12.44140625" style="18" customWidth="1"/>
    <col min="7688" max="7688" width="12.33203125" style="18" customWidth="1"/>
    <col min="7689" max="7689" width="14.109375" style="18" customWidth="1"/>
    <col min="7690" max="7690" width="9.33203125" style="18" customWidth="1"/>
    <col min="7691" max="7691" width="12" style="18" customWidth="1"/>
    <col min="7692" max="7692" width="14" style="18" customWidth="1"/>
    <col min="7693" max="7693" width="10.6640625" style="18" customWidth="1"/>
    <col min="7694" max="7694" width="31.6640625" style="18" customWidth="1"/>
    <col min="7695" max="7695" width="32.88671875" style="18" customWidth="1"/>
    <col min="7696" max="7925" width="9.109375" style="18"/>
    <col min="7926" max="7926" width="5.33203125" style="18" customWidth="1"/>
    <col min="7927" max="7927" width="13" style="18" customWidth="1"/>
    <col min="7928" max="7928" width="14.44140625" style="18" bestFit="1" customWidth="1"/>
    <col min="7929" max="7929" width="15" style="18" customWidth="1"/>
    <col min="7930" max="7930" width="0" style="18" hidden="1" customWidth="1"/>
    <col min="7931" max="7931" width="19.44140625" style="18" customWidth="1"/>
    <col min="7932" max="7932" width="20.44140625" style="18" customWidth="1"/>
    <col min="7933" max="7933" width="10.88671875" style="18" customWidth="1"/>
    <col min="7934" max="7934" width="14.44140625" style="18" customWidth="1"/>
    <col min="7935" max="7935" width="10.44140625" style="18" customWidth="1"/>
    <col min="7936" max="7936" width="16.109375" style="18" customWidth="1"/>
    <col min="7937" max="7938" width="15.109375" style="18" customWidth="1"/>
    <col min="7939" max="7939" width="14.5546875" style="18" customWidth="1"/>
    <col min="7940" max="7940" width="15.44140625" style="18" customWidth="1"/>
    <col min="7941" max="7941" width="11.88671875" style="18" customWidth="1"/>
    <col min="7942" max="7942" width="9.88671875" style="18" customWidth="1"/>
    <col min="7943" max="7943" width="12.44140625" style="18" customWidth="1"/>
    <col min="7944" max="7944" width="12.33203125" style="18" customWidth="1"/>
    <col min="7945" max="7945" width="14.109375" style="18" customWidth="1"/>
    <col min="7946" max="7946" width="9.33203125" style="18" customWidth="1"/>
    <col min="7947" max="7947" width="12" style="18" customWidth="1"/>
    <col min="7948" max="7948" width="14" style="18" customWidth="1"/>
    <col min="7949" max="7949" width="10.6640625" style="18" customWidth="1"/>
    <col min="7950" max="7950" width="31.6640625" style="18" customWidth="1"/>
    <col min="7951" max="7951" width="32.88671875" style="18" customWidth="1"/>
    <col min="7952" max="8181" width="9.109375" style="18"/>
    <col min="8182" max="8182" width="5.33203125" style="18" customWidth="1"/>
    <col min="8183" max="8183" width="13" style="18" customWidth="1"/>
    <col min="8184" max="8184" width="14.44140625" style="18" bestFit="1" customWidth="1"/>
    <col min="8185" max="8185" width="15" style="18" customWidth="1"/>
    <col min="8186" max="8186" width="0" style="18" hidden="1" customWidth="1"/>
    <col min="8187" max="8187" width="19.44140625" style="18" customWidth="1"/>
    <col min="8188" max="8188" width="20.44140625" style="18" customWidth="1"/>
    <col min="8189" max="8189" width="10.88671875" style="18" customWidth="1"/>
    <col min="8190" max="8190" width="14.44140625" style="18" customWidth="1"/>
    <col min="8191" max="8191" width="10.44140625" style="18" customWidth="1"/>
    <col min="8192" max="8192" width="16.109375" style="18" customWidth="1"/>
    <col min="8193" max="8194" width="15.109375" style="18" customWidth="1"/>
    <col min="8195" max="8195" width="14.5546875" style="18" customWidth="1"/>
    <col min="8196" max="8196" width="15.44140625" style="18" customWidth="1"/>
    <col min="8197" max="8197" width="11.88671875" style="18" customWidth="1"/>
    <col min="8198" max="8198" width="9.88671875" style="18" customWidth="1"/>
    <col min="8199" max="8199" width="12.44140625" style="18" customWidth="1"/>
    <col min="8200" max="8200" width="12.33203125" style="18" customWidth="1"/>
    <col min="8201" max="8201" width="14.109375" style="18" customWidth="1"/>
    <col min="8202" max="8202" width="9.33203125" style="18" customWidth="1"/>
    <col min="8203" max="8203" width="12" style="18" customWidth="1"/>
    <col min="8204" max="8204" width="14" style="18" customWidth="1"/>
    <col min="8205" max="8205" width="10.6640625" style="18" customWidth="1"/>
    <col min="8206" max="8206" width="31.6640625" style="18" customWidth="1"/>
    <col min="8207" max="8207" width="32.88671875" style="18" customWidth="1"/>
    <col min="8208" max="8437" width="9.109375" style="18"/>
    <col min="8438" max="8438" width="5.33203125" style="18" customWidth="1"/>
    <col min="8439" max="8439" width="13" style="18" customWidth="1"/>
    <col min="8440" max="8440" width="14.44140625" style="18" bestFit="1" customWidth="1"/>
    <col min="8441" max="8441" width="15" style="18" customWidth="1"/>
    <col min="8442" max="8442" width="0" style="18" hidden="1" customWidth="1"/>
    <col min="8443" max="8443" width="19.44140625" style="18" customWidth="1"/>
    <col min="8444" max="8444" width="20.44140625" style="18" customWidth="1"/>
    <col min="8445" max="8445" width="10.88671875" style="18" customWidth="1"/>
    <col min="8446" max="8446" width="14.44140625" style="18" customWidth="1"/>
    <col min="8447" max="8447" width="10.44140625" style="18" customWidth="1"/>
    <col min="8448" max="8448" width="16.109375" style="18" customWidth="1"/>
    <col min="8449" max="8450" width="15.109375" style="18" customWidth="1"/>
    <col min="8451" max="8451" width="14.5546875" style="18" customWidth="1"/>
    <col min="8452" max="8452" width="15.44140625" style="18" customWidth="1"/>
    <col min="8453" max="8453" width="11.88671875" style="18" customWidth="1"/>
    <col min="8454" max="8454" width="9.88671875" style="18" customWidth="1"/>
    <col min="8455" max="8455" width="12.44140625" style="18" customWidth="1"/>
    <col min="8456" max="8456" width="12.33203125" style="18" customWidth="1"/>
    <col min="8457" max="8457" width="14.109375" style="18" customWidth="1"/>
    <col min="8458" max="8458" width="9.33203125" style="18" customWidth="1"/>
    <col min="8459" max="8459" width="12" style="18" customWidth="1"/>
    <col min="8460" max="8460" width="14" style="18" customWidth="1"/>
    <col min="8461" max="8461" width="10.6640625" style="18" customWidth="1"/>
    <col min="8462" max="8462" width="31.6640625" style="18" customWidth="1"/>
    <col min="8463" max="8463" width="32.88671875" style="18" customWidth="1"/>
    <col min="8464" max="8693" width="9.109375" style="18"/>
    <col min="8694" max="8694" width="5.33203125" style="18" customWidth="1"/>
    <col min="8695" max="8695" width="13" style="18" customWidth="1"/>
    <col min="8696" max="8696" width="14.44140625" style="18" bestFit="1" customWidth="1"/>
    <col min="8697" max="8697" width="15" style="18" customWidth="1"/>
    <col min="8698" max="8698" width="0" style="18" hidden="1" customWidth="1"/>
    <col min="8699" max="8699" width="19.44140625" style="18" customWidth="1"/>
    <col min="8700" max="8700" width="20.44140625" style="18" customWidth="1"/>
    <col min="8701" max="8701" width="10.88671875" style="18" customWidth="1"/>
    <col min="8702" max="8702" width="14.44140625" style="18" customWidth="1"/>
    <col min="8703" max="8703" width="10.44140625" style="18" customWidth="1"/>
    <col min="8704" max="8704" width="16.109375" style="18" customWidth="1"/>
    <col min="8705" max="8706" width="15.109375" style="18" customWidth="1"/>
    <col min="8707" max="8707" width="14.5546875" style="18" customWidth="1"/>
    <col min="8708" max="8708" width="15.44140625" style="18" customWidth="1"/>
    <col min="8709" max="8709" width="11.88671875" style="18" customWidth="1"/>
    <col min="8710" max="8710" width="9.88671875" style="18" customWidth="1"/>
    <col min="8711" max="8711" width="12.44140625" style="18" customWidth="1"/>
    <col min="8712" max="8712" width="12.33203125" style="18" customWidth="1"/>
    <col min="8713" max="8713" width="14.109375" style="18" customWidth="1"/>
    <col min="8714" max="8714" width="9.33203125" style="18" customWidth="1"/>
    <col min="8715" max="8715" width="12" style="18" customWidth="1"/>
    <col min="8716" max="8716" width="14" style="18" customWidth="1"/>
    <col min="8717" max="8717" width="10.6640625" style="18" customWidth="1"/>
    <col min="8718" max="8718" width="31.6640625" style="18" customWidth="1"/>
    <col min="8719" max="8719" width="32.88671875" style="18" customWidth="1"/>
    <col min="8720" max="8949" width="9.109375" style="18"/>
    <col min="8950" max="8950" width="5.33203125" style="18" customWidth="1"/>
    <col min="8951" max="8951" width="13" style="18" customWidth="1"/>
    <col min="8952" max="8952" width="14.44140625" style="18" bestFit="1" customWidth="1"/>
    <col min="8953" max="8953" width="15" style="18" customWidth="1"/>
    <col min="8954" max="8954" width="0" style="18" hidden="1" customWidth="1"/>
    <col min="8955" max="8955" width="19.44140625" style="18" customWidth="1"/>
    <col min="8956" max="8956" width="20.44140625" style="18" customWidth="1"/>
    <col min="8957" max="8957" width="10.88671875" style="18" customWidth="1"/>
    <col min="8958" max="8958" width="14.44140625" style="18" customWidth="1"/>
    <col min="8959" max="8959" width="10.44140625" style="18" customWidth="1"/>
    <col min="8960" max="8960" width="16.109375" style="18" customWidth="1"/>
    <col min="8961" max="8962" width="15.109375" style="18" customWidth="1"/>
    <col min="8963" max="8963" width="14.5546875" style="18" customWidth="1"/>
    <col min="8964" max="8964" width="15.44140625" style="18" customWidth="1"/>
    <col min="8965" max="8965" width="11.88671875" style="18" customWidth="1"/>
    <col min="8966" max="8966" width="9.88671875" style="18" customWidth="1"/>
    <col min="8967" max="8967" width="12.44140625" style="18" customWidth="1"/>
    <col min="8968" max="8968" width="12.33203125" style="18" customWidth="1"/>
    <col min="8969" max="8969" width="14.109375" style="18" customWidth="1"/>
    <col min="8970" max="8970" width="9.33203125" style="18" customWidth="1"/>
    <col min="8971" max="8971" width="12" style="18" customWidth="1"/>
    <col min="8972" max="8972" width="14" style="18" customWidth="1"/>
    <col min="8973" max="8973" width="10.6640625" style="18" customWidth="1"/>
    <col min="8974" max="8974" width="31.6640625" style="18" customWidth="1"/>
    <col min="8975" max="8975" width="32.88671875" style="18" customWidth="1"/>
    <col min="8976" max="9205" width="9.109375" style="18"/>
    <col min="9206" max="9206" width="5.33203125" style="18" customWidth="1"/>
    <col min="9207" max="9207" width="13" style="18" customWidth="1"/>
    <col min="9208" max="9208" width="14.44140625" style="18" bestFit="1" customWidth="1"/>
    <col min="9209" max="9209" width="15" style="18" customWidth="1"/>
    <col min="9210" max="9210" width="0" style="18" hidden="1" customWidth="1"/>
    <col min="9211" max="9211" width="19.44140625" style="18" customWidth="1"/>
    <col min="9212" max="9212" width="20.44140625" style="18" customWidth="1"/>
    <col min="9213" max="9213" width="10.88671875" style="18" customWidth="1"/>
    <col min="9214" max="9214" width="14.44140625" style="18" customWidth="1"/>
    <col min="9215" max="9215" width="10.44140625" style="18" customWidth="1"/>
    <col min="9216" max="9216" width="16.109375" style="18" customWidth="1"/>
    <col min="9217" max="9218" width="15.109375" style="18" customWidth="1"/>
    <col min="9219" max="9219" width="14.5546875" style="18" customWidth="1"/>
    <col min="9220" max="9220" width="15.44140625" style="18" customWidth="1"/>
    <col min="9221" max="9221" width="11.88671875" style="18" customWidth="1"/>
    <col min="9222" max="9222" width="9.88671875" style="18" customWidth="1"/>
    <col min="9223" max="9223" width="12.44140625" style="18" customWidth="1"/>
    <col min="9224" max="9224" width="12.33203125" style="18" customWidth="1"/>
    <col min="9225" max="9225" width="14.109375" style="18" customWidth="1"/>
    <col min="9226" max="9226" width="9.33203125" style="18" customWidth="1"/>
    <col min="9227" max="9227" width="12" style="18" customWidth="1"/>
    <col min="9228" max="9228" width="14" style="18" customWidth="1"/>
    <col min="9229" max="9229" width="10.6640625" style="18" customWidth="1"/>
    <col min="9230" max="9230" width="31.6640625" style="18" customWidth="1"/>
    <col min="9231" max="9231" width="32.88671875" style="18" customWidth="1"/>
    <col min="9232" max="9461" width="9.109375" style="18"/>
    <col min="9462" max="9462" width="5.33203125" style="18" customWidth="1"/>
    <col min="9463" max="9463" width="13" style="18" customWidth="1"/>
    <col min="9464" max="9464" width="14.44140625" style="18" bestFit="1" customWidth="1"/>
    <col min="9465" max="9465" width="15" style="18" customWidth="1"/>
    <col min="9466" max="9466" width="0" style="18" hidden="1" customWidth="1"/>
    <col min="9467" max="9467" width="19.44140625" style="18" customWidth="1"/>
    <col min="9468" max="9468" width="20.44140625" style="18" customWidth="1"/>
    <col min="9469" max="9469" width="10.88671875" style="18" customWidth="1"/>
    <col min="9470" max="9470" width="14.44140625" style="18" customWidth="1"/>
    <col min="9471" max="9471" width="10.44140625" style="18" customWidth="1"/>
    <col min="9472" max="9472" width="16.109375" style="18" customWidth="1"/>
    <col min="9473" max="9474" width="15.109375" style="18" customWidth="1"/>
    <col min="9475" max="9475" width="14.5546875" style="18" customWidth="1"/>
    <col min="9476" max="9476" width="15.44140625" style="18" customWidth="1"/>
    <col min="9477" max="9477" width="11.88671875" style="18" customWidth="1"/>
    <col min="9478" max="9478" width="9.88671875" style="18" customWidth="1"/>
    <col min="9479" max="9479" width="12.44140625" style="18" customWidth="1"/>
    <col min="9480" max="9480" width="12.33203125" style="18" customWidth="1"/>
    <col min="9481" max="9481" width="14.109375" style="18" customWidth="1"/>
    <col min="9482" max="9482" width="9.33203125" style="18" customWidth="1"/>
    <col min="9483" max="9483" width="12" style="18" customWidth="1"/>
    <col min="9484" max="9484" width="14" style="18" customWidth="1"/>
    <col min="9485" max="9485" width="10.6640625" style="18" customWidth="1"/>
    <col min="9486" max="9486" width="31.6640625" style="18" customWidth="1"/>
    <col min="9487" max="9487" width="32.88671875" style="18" customWidth="1"/>
    <col min="9488" max="9717" width="9.109375" style="18"/>
    <col min="9718" max="9718" width="5.33203125" style="18" customWidth="1"/>
    <col min="9719" max="9719" width="13" style="18" customWidth="1"/>
    <col min="9720" max="9720" width="14.44140625" style="18" bestFit="1" customWidth="1"/>
    <col min="9721" max="9721" width="15" style="18" customWidth="1"/>
    <col min="9722" max="9722" width="0" style="18" hidden="1" customWidth="1"/>
    <col min="9723" max="9723" width="19.44140625" style="18" customWidth="1"/>
    <col min="9724" max="9724" width="20.44140625" style="18" customWidth="1"/>
    <col min="9725" max="9725" width="10.88671875" style="18" customWidth="1"/>
    <col min="9726" max="9726" width="14.44140625" style="18" customWidth="1"/>
    <col min="9727" max="9727" width="10.44140625" style="18" customWidth="1"/>
    <col min="9728" max="9728" width="16.109375" style="18" customWidth="1"/>
    <col min="9729" max="9730" width="15.109375" style="18" customWidth="1"/>
    <col min="9731" max="9731" width="14.5546875" style="18" customWidth="1"/>
    <col min="9732" max="9732" width="15.44140625" style="18" customWidth="1"/>
    <col min="9733" max="9733" width="11.88671875" style="18" customWidth="1"/>
    <col min="9734" max="9734" width="9.88671875" style="18" customWidth="1"/>
    <col min="9735" max="9735" width="12.44140625" style="18" customWidth="1"/>
    <col min="9736" max="9736" width="12.33203125" style="18" customWidth="1"/>
    <col min="9737" max="9737" width="14.109375" style="18" customWidth="1"/>
    <col min="9738" max="9738" width="9.33203125" style="18" customWidth="1"/>
    <col min="9739" max="9739" width="12" style="18" customWidth="1"/>
    <col min="9740" max="9740" width="14" style="18" customWidth="1"/>
    <col min="9741" max="9741" width="10.6640625" style="18" customWidth="1"/>
    <col min="9742" max="9742" width="31.6640625" style="18" customWidth="1"/>
    <col min="9743" max="9743" width="32.88671875" style="18" customWidth="1"/>
    <col min="9744" max="9973" width="9.109375" style="18"/>
    <col min="9974" max="9974" width="5.33203125" style="18" customWidth="1"/>
    <col min="9975" max="9975" width="13" style="18" customWidth="1"/>
    <col min="9976" max="9976" width="14.44140625" style="18" bestFit="1" customWidth="1"/>
    <col min="9977" max="9977" width="15" style="18" customWidth="1"/>
    <col min="9978" max="9978" width="0" style="18" hidden="1" customWidth="1"/>
    <col min="9979" max="9979" width="19.44140625" style="18" customWidth="1"/>
    <col min="9980" max="9980" width="20.44140625" style="18" customWidth="1"/>
    <col min="9981" max="9981" width="10.88671875" style="18" customWidth="1"/>
    <col min="9982" max="9982" width="14.44140625" style="18" customWidth="1"/>
    <col min="9983" max="9983" width="10.44140625" style="18" customWidth="1"/>
    <col min="9984" max="9984" width="16.109375" style="18" customWidth="1"/>
    <col min="9985" max="9986" width="15.109375" style="18" customWidth="1"/>
    <col min="9987" max="9987" width="14.5546875" style="18" customWidth="1"/>
    <col min="9988" max="9988" width="15.44140625" style="18" customWidth="1"/>
    <col min="9989" max="9989" width="11.88671875" style="18" customWidth="1"/>
    <col min="9990" max="9990" width="9.88671875" style="18" customWidth="1"/>
    <col min="9991" max="9991" width="12.44140625" style="18" customWidth="1"/>
    <col min="9992" max="9992" width="12.33203125" style="18" customWidth="1"/>
    <col min="9993" max="9993" width="14.109375" style="18" customWidth="1"/>
    <col min="9994" max="9994" width="9.33203125" style="18" customWidth="1"/>
    <col min="9995" max="9995" width="12" style="18" customWidth="1"/>
    <col min="9996" max="9996" width="14" style="18" customWidth="1"/>
    <col min="9997" max="9997" width="10.6640625" style="18" customWidth="1"/>
    <col min="9998" max="9998" width="31.6640625" style="18" customWidth="1"/>
    <col min="9999" max="9999" width="32.88671875" style="18" customWidth="1"/>
    <col min="10000" max="10229" width="9.109375" style="18"/>
    <col min="10230" max="10230" width="5.33203125" style="18" customWidth="1"/>
    <col min="10231" max="10231" width="13" style="18" customWidth="1"/>
    <col min="10232" max="10232" width="14.44140625" style="18" bestFit="1" customWidth="1"/>
    <col min="10233" max="10233" width="15" style="18" customWidth="1"/>
    <col min="10234" max="10234" width="0" style="18" hidden="1" customWidth="1"/>
    <col min="10235" max="10235" width="19.44140625" style="18" customWidth="1"/>
    <col min="10236" max="10236" width="20.44140625" style="18" customWidth="1"/>
    <col min="10237" max="10237" width="10.88671875" style="18" customWidth="1"/>
    <col min="10238" max="10238" width="14.44140625" style="18" customWidth="1"/>
    <col min="10239" max="10239" width="10.44140625" style="18" customWidth="1"/>
    <col min="10240" max="10240" width="16.109375" style="18" customWidth="1"/>
    <col min="10241" max="10242" width="15.109375" style="18" customWidth="1"/>
    <col min="10243" max="10243" width="14.5546875" style="18" customWidth="1"/>
    <col min="10244" max="10244" width="15.44140625" style="18" customWidth="1"/>
    <col min="10245" max="10245" width="11.88671875" style="18" customWidth="1"/>
    <col min="10246" max="10246" width="9.88671875" style="18" customWidth="1"/>
    <col min="10247" max="10247" width="12.44140625" style="18" customWidth="1"/>
    <col min="10248" max="10248" width="12.33203125" style="18" customWidth="1"/>
    <col min="10249" max="10249" width="14.109375" style="18" customWidth="1"/>
    <col min="10250" max="10250" width="9.33203125" style="18" customWidth="1"/>
    <col min="10251" max="10251" width="12" style="18" customWidth="1"/>
    <col min="10252" max="10252" width="14" style="18" customWidth="1"/>
    <col min="10253" max="10253" width="10.6640625" style="18" customWidth="1"/>
    <col min="10254" max="10254" width="31.6640625" style="18" customWidth="1"/>
    <col min="10255" max="10255" width="32.88671875" style="18" customWidth="1"/>
    <col min="10256" max="10485" width="9.109375" style="18"/>
    <col min="10486" max="10486" width="5.33203125" style="18" customWidth="1"/>
    <col min="10487" max="10487" width="13" style="18" customWidth="1"/>
    <col min="10488" max="10488" width="14.44140625" style="18" bestFit="1" customWidth="1"/>
    <col min="10489" max="10489" width="15" style="18" customWidth="1"/>
    <col min="10490" max="10490" width="0" style="18" hidden="1" customWidth="1"/>
    <col min="10491" max="10491" width="19.44140625" style="18" customWidth="1"/>
    <col min="10492" max="10492" width="20.44140625" style="18" customWidth="1"/>
    <col min="10493" max="10493" width="10.88671875" style="18" customWidth="1"/>
    <col min="10494" max="10494" width="14.44140625" style="18" customWidth="1"/>
    <col min="10495" max="10495" width="10.44140625" style="18" customWidth="1"/>
    <col min="10496" max="10496" width="16.109375" style="18" customWidth="1"/>
    <col min="10497" max="10498" width="15.109375" style="18" customWidth="1"/>
    <col min="10499" max="10499" width="14.5546875" style="18" customWidth="1"/>
    <col min="10500" max="10500" width="15.44140625" style="18" customWidth="1"/>
    <col min="10501" max="10501" width="11.88671875" style="18" customWidth="1"/>
    <col min="10502" max="10502" width="9.88671875" style="18" customWidth="1"/>
    <col min="10503" max="10503" width="12.44140625" style="18" customWidth="1"/>
    <col min="10504" max="10504" width="12.33203125" style="18" customWidth="1"/>
    <col min="10505" max="10505" width="14.109375" style="18" customWidth="1"/>
    <col min="10506" max="10506" width="9.33203125" style="18" customWidth="1"/>
    <col min="10507" max="10507" width="12" style="18" customWidth="1"/>
    <col min="10508" max="10508" width="14" style="18" customWidth="1"/>
    <col min="10509" max="10509" width="10.6640625" style="18" customWidth="1"/>
    <col min="10510" max="10510" width="31.6640625" style="18" customWidth="1"/>
    <col min="10511" max="10511" width="32.88671875" style="18" customWidth="1"/>
    <col min="10512" max="10741" width="9.109375" style="18"/>
    <col min="10742" max="10742" width="5.33203125" style="18" customWidth="1"/>
    <col min="10743" max="10743" width="13" style="18" customWidth="1"/>
    <col min="10744" max="10744" width="14.44140625" style="18" bestFit="1" customWidth="1"/>
    <col min="10745" max="10745" width="15" style="18" customWidth="1"/>
    <col min="10746" max="10746" width="0" style="18" hidden="1" customWidth="1"/>
    <col min="10747" max="10747" width="19.44140625" style="18" customWidth="1"/>
    <col min="10748" max="10748" width="20.44140625" style="18" customWidth="1"/>
    <col min="10749" max="10749" width="10.88671875" style="18" customWidth="1"/>
    <col min="10750" max="10750" width="14.44140625" style="18" customWidth="1"/>
    <col min="10751" max="10751" width="10.44140625" style="18" customWidth="1"/>
    <col min="10752" max="10752" width="16.109375" style="18" customWidth="1"/>
    <col min="10753" max="10754" width="15.109375" style="18" customWidth="1"/>
    <col min="10755" max="10755" width="14.5546875" style="18" customWidth="1"/>
    <col min="10756" max="10756" width="15.44140625" style="18" customWidth="1"/>
    <col min="10757" max="10757" width="11.88671875" style="18" customWidth="1"/>
    <col min="10758" max="10758" width="9.88671875" style="18" customWidth="1"/>
    <col min="10759" max="10759" width="12.44140625" style="18" customWidth="1"/>
    <col min="10760" max="10760" width="12.33203125" style="18" customWidth="1"/>
    <col min="10761" max="10761" width="14.109375" style="18" customWidth="1"/>
    <col min="10762" max="10762" width="9.33203125" style="18" customWidth="1"/>
    <col min="10763" max="10763" width="12" style="18" customWidth="1"/>
    <col min="10764" max="10764" width="14" style="18" customWidth="1"/>
    <col min="10765" max="10765" width="10.6640625" style="18" customWidth="1"/>
    <col min="10766" max="10766" width="31.6640625" style="18" customWidth="1"/>
    <col min="10767" max="10767" width="32.88671875" style="18" customWidth="1"/>
    <col min="10768" max="10997" width="9.109375" style="18"/>
    <col min="10998" max="10998" width="5.33203125" style="18" customWidth="1"/>
    <col min="10999" max="10999" width="13" style="18" customWidth="1"/>
    <col min="11000" max="11000" width="14.44140625" style="18" bestFit="1" customWidth="1"/>
    <col min="11001" max="11001" width="15" style="18" customWidth="1"/>
    <col min="11002" max="11002" width="0" style="18" hidden="1" customWidth="1"/>
    <col min="11003" max="11003" width="19.44140625" style="18" customWidth="1"/>
    <col min="11004" max="11004" width="20.44140625" style="18" customWidth="1"/>
    <col min="11005" max="11005" width="10.88671875" style="18" customWidth="1"/>
    <col min="11006" max="11006" width="14.44140625" style="18" customWidth="1"/>
    <col min="11007" max="11007" width="10.44140625" style="18" customWidth="1"/>
    <col min="11008" max="11008" width="16.109375" style="18" customWidth="1"/>
    <col min="11009" max="11010" width="15.109375" style="18" customWidth="1"/>
    <col min="11011" max="11011" width="14.5546875" style="18" customWidth="1"/>
    <col min="11012" max="11012" width="15.44140625" style="18" customWidth="1"/>
    <col min="11013" max="11013" width="11.88671875" style="18" customWidth="1"/>
    <col min="11014" max="11014" width="9.88671875" style="18" customWidth="1"/>
    <col min="11015" max="11015" width="12.44140625" style="18" customWidth="1"/>
    <col min="11016" max="11016" width="12.33203125" style="18" customWidth="1"/>
    <col min="11017" max="11017" width="14.109375" style="18" customWidth="1"/>
    <col min="11018" max="11018" width="9.33203125" style="18" customWidth="1"/>
    <col min="11019" max="11019" width="12" style="18" customWidth="1"/>
    <col min="11020" max="11020" width="14" style="18" customWidth="1"/>
    <col min="11021" max="11021" width="10.6640625" style="18" customWidth="1"/>
    <col min="11022" max="11022" width="31.6640625" style="18" customWidth="1"/>
    <col min="11023" max="11023" width="32.88671875" style="18" customWidth="1"/>
    <col min="11024" max="11253" width="9.109375" style="18"/>
    <col min="11254" max="11254" width="5.33203125" style="18" customWidth="1"/>
    <col min="11255" max="11255" width="13" style="18" customWidth="1"/>
    <col min="11256" max="11256" width="14.44140625" style="18" bestFit="1" customWidth="1"/>
    <col min="11257" max="11257" width="15" style="18" customWidth="1"/>
    <col min="11258" max="11258" width="0" style="18" hidden="1" customWidth="1"/>
    <col min="11259" max="11259" width="19.44140625" style="18" customWidth="1"/>
    <col min="11260" max="11260" width="20.44140625" style="18" customWidth="1"/>
    <col min="11261" max="11261" width="10.88671875" style="18" customWidth="1"/>
    <col min="11262" max="11262" width="14.44140625" style="18" customWidth="1"/>
    <col min="11263" max="11263" width="10.44140625" style="18" customWidth="1"/>
    <col min="11264" max="11264" width="16.109375" style="18" customWidth="1"/>
    <col min="11265" max="11266" width="15.109375" style="18" customWidth="1"/>
    <col min="11267" max="11267" width="14.5546875" style="18" customWidth="1"/>
    <col min="11268" max="11268" width="15.44140625" style="18" customWidth="1"/>
    <col min="11269" max="11269" width="11.88671875" style="18" customWidth="1"/>
    <col min="11270" max="11270" width="9.88671875" style="18" customWidth="1"/>
    <col min="11271" max="11271" width="12.44140625" style="18" customWidth="1"/>
    <col min="11272" max="11272" width="12.33203125" style="18" customWidth="1"/>
    <col min="11273" max="11273" width="14.109375" style="18" customWidth="1"/>
    <col min="11274" max="11274" width="9.33203125" style="18" customWidth="1"/>
    <col min="11275" max="11275" width="12" style="18" customWidth="1"/>
    <col min="11276" max="11276" width="14" style="18" customWidth="1"/>
    <col min="11277" max="11277" width="10.6640625" style="18" customWidth="1"/>
    <col min="11278" max="11278" width="31.6640625" style="18" customWidth="1"/>
    <col min="11279" max="11279" width="32.88671875" style="18" customWidth="1"/>
    <col min="11280" max="11509" width="9.109375" style="18"/>
    <col min="11510" max="11510" width="5.33203125" style="18" customWidth="1"/>
    <col min="11511" max="11511" width="13" style="18" customWidth="1"/>
    <col min="11512" max="11512" width="14.44140625" style="18" bestFit="1" customWidth="1"/>
    <col min="11513" max="11513" width="15" style="18" customWidth="1"/>
    <col min="11514" max="11514" width="0" style="18" hidden="1" customWidth="1"/>
    <col min="11515" max="11515" width="19.44140625" style="18" customWidth="1"/>
    <col min="11516" max="11516" width="20.44140625" style="18" customWidth="1"/>
    <col min="11517" max="11517" width="10.88671875" style="18" customWidth="1"/>
    <col min="11518" max="11518" width="14.44140625" style="18" customWidth="1"/>
    <col min="11519" max="11519" width="10.44140625" style="18" customWidth="1"/>
    <col min="11520" max="11520" width="16.109375" style="18" customWidth="1"/>
    <col min="11521" max="11522" width="15.109375" style="18" customWidth="1"/>
    <col min="11523" max="11523" width="14.5546875" style="18" customWidth="1"/>
    <col min="11524" max="11524" width="15.44140625" style="18" customWidth="1"/>
    <col min="11525" max="11525" width="11.88671875" style="18" customWidth="1"/>
    <col min="11526" max="11526" width="9.88671875" style="18" customWidth="1"/>
    <col min="11527" max="11527" width="12.44140625" style="18" customWidth="1"/>
    <col min="11528" max="11528" width="12.33203125" style="18" customWidth="1"/>
    <col min="11529" max="11529" width="14.109375" style="18" customWidth="1"/>
    <col min="11530" max="11530" width="9.33203125" style="18" customWidth="1"/>
    <col min="11531" max="11531" width="12" style="18" customWidth="1"/>
    <col min="11532" max="11532" width="14" style="18" customWidth="1"/>
    <col min="11533" max="11533" width="10.6640625" style="18" customWidth="1"/>
    <col min="11534" max="11534" width="31.6640625" style="18" customWidth="1"/>
    <col min="11535" max="11535" width="32.88671875" style="18" customWidth="1"/>
    <col min="11536" max="11765" width="9.109375" style="18"/>
    <col min="11766" max="11766" width="5.33203125" style="18" customWidth="1"/>
    <col min="11767" max="11767" width="13" style="18" customWidth="1"/>
    <col min="11768" max="11768" width="14.44140625" style="18" bestFit="1" customWidth="1"/>
    <col min="11769" max="11769" width="15" style="18" customWidth="1"/>
    <col min="11770" max="11770" width="0" style="18" hidden="1" customWidth="1"/>
    <col min="11771" max="11771" width="19.44140625" style="18" customWidth="1"/>
    <col min="11772" max="11772" width="20.44140625" style="18" customWidth="1"/>
    <col min="11773" max="11773" width="10.88671875" style="18" customWidth="1"/>
    <col min="11774" max="11774" width="14.44140625" style="18" customWidth="1"/>
    <col min="11775" max="11775" width="10.44140625" style="18" customWidth="1"/>
    <col min="11776" max="11776" width="16.109375" style="18" customWidth="1"/>
    <col min="11777" max="11778" width="15.109375" style="18" customWidth="1"/>
    <col min="11779" max="11779" width="14.5546875" style="18" customWidth="1"/>
    <col min="11780" max="11780" width="15.44140625" style="18" customWidth="1"/>
    <col min="11781" max="11781" width="11.88671875" style="18" customWidth="1"/>
    <col min="11782" max="11782" width="9.88671875" style="18" customWidth="1"/>
    <col min="11783" max="11783" width="12.44140625" style="18" customWidth="1"/>
    <col min="11784" max="11784" width="12.33203125" style="18" customWidth="1"/>
    <col min="11785" max="11785" width="14.109375" style="18" customWidth="1"/>
    <col min="11786" max="11786" width="9.33203125" style="18" customWidth="1"/>
    <col min="11787" max="11787" width="12" style="18" customWidth="1"/>
    <col min="11788" max="11788" width="14" style="18" customWidth="1"/>
    <col min="11789" max="11789" width="10.6640625" style="18" customWidth="1"/>
    <col min="11790" max="11790" width="31.6640625" style="18" customWidth="1"/>
    <col min="11791" max="11791" width="32.88671875" style="18" customWidth="1"/>
    <col min="11792" max="12021" width="9.109375" style="18"/>
    <col min="12022" max="12022" width="5.33203125" style="18" customWidth="1"/>
    <col min="12023" max="12023" width="13" style="18" customWidth="1"/>
    <col min="12024" max="12024" width="14.44140625" style="18" bestFit="1" customWidth="1"/>
    <col min="12025" max="12025" width="15" style="18" customWidth="1"/>
    <col min="12026" max="12026" width="0" style="18" hidden="1" customWidth="1"/>
    <col min="12027" max="12027" width="19.44140625" style="18" customWidth="1"/>
    <col min="12028" max="12028" width="20.44140625" style="18" customWidth="1"/>
    <col min="12029" max="12029" width="10.88671875" style="18" customWidth="1"/>
    <col min="12030" max="12030" width="14.44140625" style="18" customWidth="1"/>
    <col min="12031" max="12031" width="10.44140625" style="18" customWidth="1"/>
    <col min="12032" max="12032" width="16.109375" style="18" customWidth="1"/>
    <col min="12033" max="12034" width="15.109375" style="18" customWidth="1"/>
    <col min="12035" max="12035" width="14.5546875" style="18" customWidth="1"/>
    <col min="12036" max="12036" width="15.44140625" style="18" customWidth="1"/>
    <col min="12037" max="12037" width="11.88671875" style="18" customWidth="1"/>
    <col min="12038" max="12038" width="9.88671875" style="18" customWidth="1"/>
    <col min="12039" max="12039" width="12.44140625" style="18" customWidth="1"/>
    <col min="12040" max="12040" width="12.33203125" style="18" customWidth="1"/>
    <col min="12041" max="12041" width="14.109375" style="18" customWidth="1"/>
    <col min="12042" max="12042" width="9.33203125" style="18" customWidth="1"/>
    <col min="12043" max="12043" width="12" style="18" customWidth="1"/>
    <col min="12044" max="12044" width="14" style="18" customWidth="1"/>
    <col min="12045" max="12045" width="10.6640625" style="18" customWidth="1"/>
    <col min="12046" max="12046" width="31.6640625" style="18" customWidth="1"/>
    <col min="12047" max="12047" width="32.88671875" style="18" customWidth="1"/>
    <col min="12048" max="12277" width="9.109375" style="18"/>
    <col min="12278" max="12278" width="5.33203125" style="18" customWidth="1"/>
    <col min="12279" max="12279" width="13" style="18" customWidth="1"/>
    <col min="12280" max="12280" width="14.44140625" style="18" bestFit="1" customWidth="1"/>
    <col min="12281" max="12281" width="15" style="18" customWidth="1"/>
    <col min="12282" max="12282" width="0" style="18" hidden="1" customWidth="1"/>
    <col min="12283" max="12283" width="19.44140625" style="18" customWidth="1"/>
    <col min="12284" max="12284" width="20.44140625" style="18" customWidth="1"/>
    <col min="12285" max="12285" width="10.88671875" style="18" customWidth="1"/>
    <col min="12286" max="12286" width="14.44140625" style="18" customWidth="1"/>
    <col min="12287" max="12287" width="10.44140625" style="18" customWidth="1"/>
    <col min="12288" max="12288" width="16.109375" style="18" customWidth="1"/>
    <col min="12289" max="12290" width="15.109375" style="18" customWidth="1"/>
    <col min="12291" max="12291" width="14.5546875" style="18" customWidth="1"/>
    <col min="12292" max="12292" width="15.44140625" style="18" customWidth="1"/>
    <col min="12293" max="12293" width="11.88671875" style="18" customWidth="1"/>
    <col min="12294" max="12294" width="9.88671875" style="18" customWidth="1"/>
    <col min="12295" max="12295" width="12.44140625" style="18" customWidth="1"/>
    <col min="12296" max="12296" width="12.33203125" style="18" customWidth="1"/>
    <col min="12297" max="12297" width="14.109375" style="18" customWidth="1"/>
    <col min="12298" max="12298" width="9.33203125" style="18" customWidth="1"/>
    <col min="12299" max="12299" width="12" style="18" customWidth="1"/>
    <col min="12300" max="12300" width="14" style="18" customWidth="1"/>
    <col min="12301" max="12301" width="10.6640625" style="18" customWidth="1"/>
    <col min="12302" max="12302" width="31.6640625" style="18" customWidth="1"/>
    <col min="12303" max="12303" width="32.88671875" style="18" customWidth="1"/>
    <col min="12304" max="12533" width="9.109375" style="18"/>
    <col min="12534" max="12534" width="5.33203125" style="18" customWidth="1"/>
    <col min="12535" max="12535" width="13" style="18" customWidth="1"/>
    <col min="12536" max="12536" width="14.44140625" style="18" bestFit="1" customWidth="1"/>
    <col min="12537" max="12537" width="15" style="18" customWidth="1"/>
    <col min="12538" max="12538" width="0" style="18" hidden="1" customWidth="1"/>
    <col min="12539" max="12539" width="19.44140625" style="18" customWidth="1"/>
    <col min="12540" max="12540" width="20.44140625" style="18" customWidth="1"/>
    <col min="12541" max="12541" width="10.88671875" style="18" customWidth="1"/>
    <col min="12542" max="12542" width="14.44140625" style="18" customWidth="1"/>
    <col min="12543" max="12543" width="10.44140625" style="18" customWidth="1"/>
    <col min="12544" max="12544" width="16.109375" style="18" customWidth="1"/>
    <col min="12545" max="12546" width="15.109375" style="18" customWidth="1"/>
    <col min="12547" max="12547" width="14.5546875" style="18" customWidth="1"/>
    <col min="12548" max="12548" width="15.44140625" style="18" customWidth="1"/>
    <col min="12549" max="12549" width="11.88671875" style="18" customWidth="1"/>
    <col min="12550" max="12550" width="9.88671875" style="18" customWidth="1"/>
    <col min="12551" max="12551" width="12.44140625" style="18" customWidth="1"/>
    <col min="12552" max="12552" width="12.33203125" style="18" customWidth="1"/>
    <col min="12553" max="12553" width="14.109375" style="18" customWidth="1"/>
    <col min="12554" max="12554" width="9.33203125" style="18" customWidth="1"/>
    <col min="12555" max="12555" width="12" style="18" customWidth="1"/>
    <col min="12556" max="12556" width="14" style="18" customWidth="1"/>
    <col min="12557" max="12557" width="10.6640625" style="18" customWidth="1"/>
    <col min="12558" max="12558" width="31.6640625" style="18" customWidth="1"/>
    <col min="12559" max="12559" width="32.88671875" style="18" customWidth="1"/>
    <col min="12560" max="12789" width="9.109375" style="18"/>
    <col min="12790" max="12790" width="5.33203125" style="18" customWidth="1"/>
    <col min="12791" max="12791" width="13" style="18" customWidth="1"/>
    <col min="12792" max="12792" width="14.44140625" style="18" bestFit="1" customWidth="1"/>
    <col min="12793" max="12793" width="15" style="18" customWidth="1"/>
    <col min="12794" max="12794" width="0" style="18" hidden="1" customWidth="1"/>
    <col min="12795" max="12795" width="19.44140625" style="18" customWidth="1"/>
    <col min="12796" max="12796" width="20.44140625" style="18" customWidth="1"/>
    <col min="12797" max="12797" width="10.88671875" style="18" customWidth="1"/>
    <col min="12798" max="12798" width="14.44140625" style="18" customWidth="1"/>
    <col min="12799" max="12799" width="10.44140625" style="18" customWidth="1"/>
    <col min="12800" max="12800" width="16.109375" style="18" customWidth="1"/>
    <col min="12801" max="12802" width="15.109375" style="18" customWidth="1"/>
    <col min="12803" max="12803" width="14.5546875" style="18" customWidth="1"/>
    <col min="12804" max="12804" width="15.44140625" style="18" customWidth="1"/>
    <col min="12805" max="12805" width="11.88671875" style="18" customWidth="1"/>
    <col min="12806" max="12806" width="9.88671875" style="18" customWidth="1"/>
    <col min="12807" max="12807" width="12.44140625" style="18" customWidth="1"/>
    <col min="12808" max="12808" width="12.33203125" style="18" customWidth="1"/>
    <col min="12809" max="12809" width="14.109375" style="18" customWidth="1"/>
    <col min="12810" max="12810" width="9.33203125" style="18" customWidth="1"/>
    <col min="12811" max="12811" width="12" style="18" customWidth="1"/>
    <col min="12812" max="12812" width="14" style="18" customWidth="1"/>
    <col min="12813" max="12813" width="10.6640625" style="18" customWidth="1"/>
    <col min="12814" max="12814" width="31.6640625" style="18" customWidth="1"/>
    <col min="12815" max="12815" width="32.88671875" style="18" customWidth="1"/>
    <col min="12816" max="13045" width="9.109375" style="18"/>
    <col min="13046" max="13046" width="5.33203125" style="18" customWidth="1"/>
    <col min="13047" max="13047" width="13" style="18" customWidth="1"/>
    <col min="13048" max="13048" width="14.44140625" style="18" bestFit="1" customWidth="1"/>
    <col min="13049" max="13049" width="15" style="18" customWidth="1"/>
    <col min="13050" max="13050" width="0" style="18" hidden="1" customWidth="1"/>
    <col min="13051" max="13051" width="19.44140625" style="18" customWidth="1"/>
    <col min="13052" max="13052" width="20.44140625" style="18" customWidth="1"/>
    <col min="13053" max="13053" width="10.88671875" style="18" customWidth="1"/>
    <col min="13054" max="13054" width="14.44140625" style="18" customWidth="1"/>
    <col min="13055" max="13055" width="10.44140625" style="18" customWidth="1"/>
    <col min="13056" max="13056" width="16.109375" style="18" customWidth="1"/>
    <col min="13057" max="13058" width="15.109375" style="18" customWidth="1"/>
    <col min="13059" max="13059" width="14.5546875" style="18" customWidth="1"/>
    <col min="13060" max="13060" width="15.44140625" style="18" customWidth="1"/>
    <col min="13061" max="13061" width="11.88671875" style="18" customWidth="1"/>
    <col min="13062" max="13062" width="9.88671875" style="18" customWidth="1"/>
    <col min="13063" max="13063" width="12.44140625" style="18" customWidth="1"/>
    <col min="13064" max="13064" width="12.33203125" style="18" customWidth="1"/>
    <col min="13065" max="13065" width="14.109375" style="18" customWidth="1"/>
    <col min="13066" max="13066" width="9.33203125" style="18" customWidth="1"/>
    <col min="13067" max="13067" width="12" style="18" customWidth="1"/>
    <col min="13068" max="13068" width="14" style="18" customWidth="1"/>
    <col min="13069" max="13069" width="10.6640625" style="18" customWidth="1"/>
    <col min="13070" max="13070" width="31.6640625" style="18" customWidth="1"/>
    <col min="13071" max="13071" width="32.88671875" style="18" customWidth="1"/>
    <col min="13072" max="13301" width="9.109375" style="18"/>
    <col min="13302" max="13302" width="5.33203125" style="18" customWidth="1"/>
    <col min="13303" max="13303" width="13" style="18" customWidth="1"/>
    <col min="13304" max="13304" width="14.44140625" style="18" bestFit="1" customWidth="1"/>
    <col min="13305" max="13305" width="15" style="18" customWidth="1"/>
    <col min="13306" max="13306" width="0" style="18" hidden="1" customWidth="1"/>
    <col min="13307" max="13307" width="19.44140625" style="18" customWidth="1"/>
    <col min="13308" max="13308" width="20.44140625" style="18" customWidth="1"/>
    <col min="13309" max="13309" width="10.88671875" style="18" customWidth="1"/>
    <col min="13310" max="13310" width="14.44140625" style="18" customWidth="1"/>
    <col min="13311" max="13311" width="10.44140625" style="18" customWidth="1"/>
    <col min="13312" max="13312" width="16.109375" style="18" customWidth="1"/>
    <col min="13313" max="13314" width="15.109375" style="18" customWidth="1"/>
    <col min="13315" max="13315" width="14.5546875" style="18" customWidth="1"/>
    <col min="13316" max="13316" width="15.44140625" style="18" customWidth="1"/>
    <col min="13317" max="13317" width="11.88671875" style="18" customWidth="1"/>
    <col min="13318" max="13318" width="9.88671875" style="18" customWidth="1"/>
    <col min="13319" max="13319" width="12.44140625" style="18" customWidth="1"/>
    <col min="13320" max="13320" width="12.33203125" style="18" customWidth="1"/>
    <col min="13321" max="13321" width="14.109375" style="18" customWidth="1"/>
    <col min="13322" max="13322" width="9.33203125" style="18" customWidth="1"/>
    <col min="13323" max="13323" width="12" style="18" customWidth="1"/>
    <col min="13324" max="13324" width="14" style="18" customWidth="1"/>
    <col min="13325" max="13325" width="10.6640625" style="18" customWidth="1"/>
    <col min="13326" max="13326" width="31.6640625" style="18" customWidth="1"/>
    <col min="13327" max="13327" width="32.88671875" style="18" customWidth="1"/>
    <col min="13328" max="13557" width="9.109375" style="18"/>
    <col min="13558" max="13558" width="5.33203125" style="18" customWidth="1"/>
    <col min="13559" max="13559" width="13" style="18" customWidth="1"/>
    <col min="13560" max="13560" width="14.44140625" style="18" bestFit="1" customWidth="1"/>
    <col min="13561" max="13561" width="15" style="18" customWidth="1"/>
    <col min="13562" max="13562" width="0" style="18" hidden="1" customWidth="1"/>
    <col min="13563" max="13563" width="19.44140625" style="18" customWidth="1"/>
    <col min="13564" max="13564" width="20.44140625" style="18" customWidth="1"/>
    <col min="13565" max="13565" width="10.88671875" style="18" customWidth="1"/>
    <col min="13566" max="13566" width="14.44140625" style="18" customWidth="1"/>
    <col min="13567" max="13567" width="10.44140625" style="18" customWidth="1"/>
    <col min="13568" max="13568" width="16.109375" style="18" customWidth="1"/>
    <col min="13569" max="13570" width="15.109375" style="18" customWidth="1"/>
    <col min="13571" max="13571" width="14.5546875" style="18" customWidth="1"/>
    <col min="13572" max="13572" width="15.44140625" style="18" customWidth="1"/>
    <col min="13573" max="13573" width="11.88671875" style="18" customWidth="1"/>
    <col min="13574" max="13574" width="9.88671875" style="18" customWidth="1"/>
    <col min="13575" max="13575" width="12.44140625" style="18" customWidth="1"/>
    <col min="13576" max="13576" width="12.33203125" style="18" customWidth="1"/>
    <col min="13577" max="13577" width="14.109375" style="18" customWidth="1"/>
    <col min="13578" max="13578" width="9.33203125" style="18" customWidth="1"/>
    <col min="13579" max="13579" width="12" style="18" customWidth="1"/>
    <col min="13580" max="13580" width="14" style="18" customWidth="1"/>
    <col min="13581" max="13581" width="10.6640625" style="18" customWidth="1"/>
    <col min="13582" max="13582" width="31.6640625" style="18" customWidth="1"/>
    <col min="13583" max="13583" width="32.88671875" style="18" customWidth="1"/>
    <col min="13584" max="13813" width="9.109375" style="18"/>
    <col min="13814" max="13814" width="5.33203125" style="18" customWidth="1"/>
    <col min="13815" max="13815" width="13" style="18" customWidth="1"/>
    <col min="13816" max="13816" width="14.44140625" style="18" bestFit="1" customWidth="1"/>
    <col min="13817" max="13817" width="15" style="18" customWidth="1"/>
    <col min="13818" max="13818" width="0" style="18" hidden="1" customWidth="1"/>
    <col min="13819" max="13819" width="19.44140625" style="18" customWidth="1"/>
    <col min="13820" max="13820" width="20.44140625" style="18" customWidth="1"/>
    <col min="13821" max="13821" width="10.88671875" style="18" customWidth="1"/>
    <col min="13822" max="13822" width="14.44140625" style="18" customWidth="1"/>
    <col min="13823" max="13823" width="10.44140625" style="18" customWidth="1"/>
    <col min="13824" max="13824" width="16.109375" style="18" customWidth="1"/>
    <col min="13825" max="13826" width="15.109375" style="18" customWidth="1"/>
    <col min="13827" max="13827" width="14.5546875" style="18" customWidth="1"/>
    <col min="13828" max="13828" width="15.44140625" style="18" customWidth="1"/>
    <col min="13829" max="13829" width="11.88671875" style="18" customWidth="1"/>
    <col min="13830" max="13830" width="9.88671875" style="18" customWidth="1"/>
    <col min="13831" max="13831" width="12.44140625" style="18" customWidth="1"/>
    <col min="13832" max="13832" width="12.33203125" style="18" customWidth="1"/>
    <col min="13833" max="13833" width="14.109375" style="18" customWidth="1"/>
    <col min="13834" max="13834" width="9.33203125" style="18" customWidth="1"/>
    <col min="13835" max="13835" width="12" style="18" customWidth="1"/>
    <col min="13836" max="13836" width="14" style="18" customWidth="1"/>
    <col min="13837" max="13837" width="10.6640625" style="18" customWidth="1"/>
    <col min="13838" max="13838" width="31.6640625" style="18" customWidth="1"/>
    <col min="13839" max="13839" width="32.88671875" style="18" customWidth="1"/>
    <col min="13840" max="14069" width="9.109375" style="18"/>
    <col min="14070" max="14070" width="5.33203125" style="18" customWidth="1"/>
    <col min="14071" max="14071" width="13" style="18" customWidth="1"/>
    <col min="14072" max="14072" width="14.44140625" style="18" bestFit="1" customWidth="1"/>
    <col min="14073" max="14073" width="15" style="18" customWidth="1"/>
    <col min="14074" max="14074" width="0" style="18" hidden="1" customWidth="1"/>
    <col min="14075" max="14075" width="19.44140625" style="18" customWidth="1"/>
    <col min="14076" max="14076" width="20.44140625" style="18" customWidth="1"/>
    <col min="14077" max="14077" width="10.88671875" style="18" customWidth="1"/>
    <col min="14078" max="14078" width="14.44140625" style="18" customWidth="1"/>
    <col min="14079" max="14079" width="10.44140625" style="18" customWidth="1"/>
    <col min="14080" max="14080" width="16.109375" style="18" customWidth="1"/>
    <col min="14081" max="14082" width="15.109375" style="18" customWidth="1"/>
    <col min="14083" max="14083" width="14.5546875" style="18" customWidth="1"/>
    <col min="14084" max="14084" width="15.44140625" style="18" customWidth="1"/>
    <col min="14085" max="14085" width="11.88671875" style="18" customWidth="1"/>
    <col min="14086" max="14086" width="9.88671875" style="18" customWidth="1"/>
    <col min="14087" max="14087" width="12.44140625" style="18" customWidth="1"/>
    <col min="14088" max="14088" width="12.33203125" style="18" customWidth="1"/>
    <col min="14089" max="14089" width="14.109375" style="18" customWidth="1"/>
    <col min="14090" max="14090" width="9.33203125" style="18" customWidth="1"/>
    <col min="14091" max="14091" width="12" style="18" customWidth="1"/>
    <col min="14092" max="14092" width="14" style="18" customWidth="1"/>
    <col min="14093" max="14093" width="10.6640625" style="18" customWidth="1"/>
    <col min="14094" max="14094" width="31.6640625" style="18" customWidth="1"/>
    <col min="14095" max="14095" width="32.88671875" style="18" customWidth="1"/>
    <col min="14096" max="14325" width="9.109375" style="18"/>
    <col min="14326" max="14326" width="5.33203125" style="18" customWidth="1"/>
    <col min="14327" max="14327" width="13" style="18" customWidth="1"/>
    <col min="14328" max="14328" width="14.44140625" style="18" bestFit="1" customWidth="1"/>
    <col min="14329" max="14329" width="15" style="18" customWidth="1"/>
    <col min="14330" max="14330" width="0" style="18" hidden="1" customWidth="1"/>
    <col min="14331" max="14331" width="19.44140625" style="18" customWidth="1"/>
    <col min="14332" max="14332" width="20.44140625" style="18" customWidth="1"/>
    <col min="14333" max="14333" width="10.88671875" style="18" customWidth="1"/>
    <col min="14334" max="14334" width="14.44140625" style="18" customWidth="1"/>
    <col min="14335" max="14335" width="10.44140625" style="18" customWidth="1"/>
    <col min="14336" max="14336" width="16.109375" style="18" customWidth="1"/>
    <col min="14337" max="14338" width="15.109375" style="18" customWidth="1"/>
    <col min="14339" max="14339" width="14.5546875" style="18" customWidth="1"/>
    <col min="14340" max="14340" width="15.44140625" style="18" customWidth="1"/>
    <col min="14341" max="14341" width="11.88671875" style="18" customWidth="1"/>
    <col min="14342" max="14342" width="9.88671875" style="18" customWidth="1"/>
    <col min="14343" max="14343" width="12.44140625" style="18" customWidth="1"/>
    <col min="14344" max="14344" width="12.33203125" style="18" customWidth="1"/>
    <col min="14345" max="14345" width="14.109375" style="18" customWidth="1"/>
    <col min="14346" max="14346" width="9.33203125" style="18" customWidth="1"/>
    <col min="14347" max="14347" width="12" style="18" customWidth="1"/>
    <col min="14348" max="14348" width="14" style="18" customWidth="1"/>
    <col min="14349" max="14349" width="10.6640625" style="18" customWidth="1"/>
    <col min="14350" max="14350" width="31.6640625" style="18" customWidth="1"/>
    <col min="14351" max="14351" width="32.88671875" style="18" customWidth="1"/>
    <col min="14352" max="14581" width="9.109375" style="18"/>
    <col min="14582" max="14582" width="5.33203125" style="18" customWidth="1"/>
    <col min="14583" max="14583" width="13" style="18" customWidth="1"/>
    <col min="14584" max="14584" width="14.44140625" style="18" bestFit="1" customWidth="1"/>
    <col min="14585" max="14585" width="15" style="18" customWidth="1"/>
    <col min="14586" max="14586" width="0" style="18" hidden="1" customWidth="1"/>
    <col min="14587" max="14587" width="19.44140625" style="18" customWidth="1"/>
    <col min="14588" max="14588" width="20.44140625" style="18" customWidth="1"/>
    <col min="14589" max="14589" width="10.88671875" style="18" customWidth="1"/>
    <col min="14590" max="14590" width="14.44140625" style="18" customWidth="1"/>
    <col min="14591" max="14591" width="10.44140625" style="18" customWidth="1"/>
    <col min="14592" max="14592" width="16.109375" style="18" customWidth="1"/>
    <col min="14593" max="14594" width="15.109375" style="18" customWidth="1"/>
    <col min="14595" max="14595" width="14.5546875" style="18" customWidth="1"/>
    <col min="14596" max="14596" width="15.44140625" style="18" customWidth="1"/>
    <col min="14597" max="14597" width="11.88671875" style="18" customWidth="1"/>
    <col min="14598" max="14598" width="9.88671875" style="18" customWidth="1"/>
    <col min="14599" max="14599" width="12.44140625" style="18" customWidth="1"/>
    <col min="14600" max="14600" width="12.33203125" style="18" customWidth="1"/>
    <col min="14601" max="14601" width="14.109375" style="18" customWidth="1"/>
    <col min="14602" max="14602" width="9.33203125" style="18" customWidth="1"/>
    <col min="14603" max="14603" width="12" style="18" customWidth="1"/>
    <col min="14604" max="14604" width="14" style="18" customWidth="1"/>
    <col min="14605" max="14605" width="10.6640625" style="18" customWidth="1"/>
    <col min="14606" max="14606" width="31.6640625" style="18" customWidth="1"/>
    <col min="14607" max="14607" width="32.88671875" style="18" customWidth="1"/>
    <col min="14608" max="14837" width="9.109375" style="18"/>
    <col min="14838" max="14838" width="5.33203125" style="18" customWidth="1"/>
    <col min="14839" max="14839" width="13" style="18" customWidth="1"/>
    <col min="14840" max="14840" width="14.44140625" style="18" bestFit="1" customWidth="1"/>
    <col min="14841" max="14841" width="15" style="18" customWidth="1"/>
    <col min="14842" max="14842" width="0" style="18" hidden="1" customWidth="1"/>
    <col min="14843" max="14843" width="19.44140625" style="18" customWidth="1"/>
    <col min="14844" max="14844" width="20.44140625" style="18" customWidth="1"/>
    <col min="14845" max="14845" width="10.88671875" style="18" customWidth="1"/>
    <col min="14846" max="14846" width="14.44140625" style="18" customWidth="1"/>
    <col min="14847" max="14847" width="10.44140625" style="18" customWidth="1"/>
    <col min="14848" max="14848" width="16.109375" style="18" customWidth="1"/>
    <col min="14849" max="14850" width="15.109375" style="18" customWidth="1"/>
    <col min="14851" max="14851" width="14.5546875" style="18" customWidth="1"/>
    <col min="14852" max="14852" width="15.44140625" style="18" customWidth="1"/>
    <col min="14853" max="14853" width="11.88671875" style="18" customWidth="1"/>
    <col min="14854" max="14854" width="9.88671875" style="18" customWidth="1"/>
    <col min="14855" max="14855" width="12.44140625" style="18" customWidth="1"/>
    <col min="14856" max="14856" width="12.33203125" style="18" customWidth="1"/>
    <col min="14857" max="14857" width="14.109375" style="18" customWidth="1"/>
    <col min="14858" max="14858" width="9.33203125" style="18" customWidth="1"/>
    <col min="14859" max="14859" width="12" style="18" customWidth="1"/>
    <col min="14860" max="14860" width="14" style="18" customWidth="1"/>
    <col min="14861" max="14861" width="10.6640625" style="18" customWidth="1"/>
    <col min="14862" max="14862" width="31.6640625" style="18" customWidth="1"/>
    <col min="14863" max="14863" width="32.88671875" style="18" customWidth="1"/>
    <col min="14864" max="15093" width="9.109375" style="18"/>
    <col min="15094" max="15094" width="5.33203125" style="18" customWidth="1"/>
    <col min="15095" max="15095" width="13" style="18" customWidth="1"/>
    <col min="15096" max="15096" width="14.44140625" style="18" bestFit="1" customWidth="1"/>
    <col min="15097" max="15097" width="15" style="18" customWidth="1"/>
    <col min="15098" max="15098" width="0" style="18" hidden="1" customWidth="1"/>
    <col min="15099" max="15099" width="19.44140625" style="18" customWidth="1"/>
    <col min="15100" max="15100" width="20.44140625" style="18" customWidth="1"/>
    <col min="15101" max="15101" width="10.88671875" style="18" customWidth="1"/>
    <col min="15102" max="15102" width="14.44140625" style="18" customWidth="1"/>
    <col min="15103" max="15103" width="10.44140625" style="18" customWidth="1"/>
    <col min="15104" max="15104" width="16.109375" style="18" customWidth="1"/>
    <col min="15105" max="15106" width="15.109375" style="18" customWidth="1"/>
    <col min="15107" max="15107" width="14.5546875" style="18" customWidth="1"/>
    <col min="15108" max="15108" width="15.44140625" style="18" customWidth="1"/>
    <col min="15109" max="15109" width="11.88671875" style="18" customWidth="1"/>
    <col min="15110" max="15110" width="9.88671875" style="18" customWidth="1"/>
    <col min="15111" max="15111" width="12.44140625" style="18" customWidth="1"/>
    <col min="15112" max="15112" width="12.33203125" style="18" customWidth="1"/>
    <col min="15113" max="15113" width="14.109375" style="18" customWidth="1"/>
    <col min="15114" max="15114" width="9.33203125" style="18" customWidth="1"/>
    <col min="15115" max="15115" width="12" style="18" customWidth="1"/>
    <col min="15116" max="15116" width="14" style="18" customWidth="1"/>
    <col min="15117" max="15117" width="10.6640625" style="18" customWidth="1"/>
    <col min="15118" max="15118" width="31.6640625" style="18" customWidth="1"/>
    <col min="15119" max="15119" width="32.88671875" style="18" customWidth="1"/>
    <col min="15120" max="15349" width="9.109375" style="18"/>
    <col min="15350" max="15350" width="5.33203125" style="18" customWidth="1"/>
    <col min="15351" max="15351" width="13" style="18" customWidth="1"/>
    <col min="15352" max="15352" width="14.44140625" style="18" bestFit="1" customWidth="1"/>
    <col min="15353" max="15353" width="15" style="18" customWidth="1"/>
    <col min="15354" max="15354" width="0" style="18" hidden="1" customWidth="1"/>
    <col min="15355" max="15355" width="19.44140625" style="18" customWidth="1"/>
    <col min="15356" max="15356" width="20.44140625" style="18" customWidth="1"/>
    <col min="15357" max="15357" width="10.88671875" style="18" customWidth="1"/>
    <col min="15358" max="15358" width="14.44140625" style="18" customWidth="1"/>
    <col min="15359" max="15359" width="10.44140625" style="18" customWidth="1"/>
    <col min="15360" max="15360" width="16.109375" style="18" customWidth="1"/>
    <col min="15361" max="15362" width="15.109375" style="18" customWidth="1"/>
    <col min="15363" max="15363" width="14.5546875" style="18" customWidth="1"/>
    <col min="15364" max="15364" width="15.44140625" style="18" customWidth="1"/>
    <col min="15365" max="15365" width="11.88671875" style="18" customWidth="1"/>
    <col min="15366" max="15366" width="9.88671875" style="18" customWidth="1"/>
    <col min="15367" max="15367" width="12.44140625" style="18" customWidth="1"/>
    <col min="15368" max="15368" width="12.33203125" style="18" customWidth="1"/>
    <col min="15369" max="15369" width="14.109375" style="18" customWidth="1"/>
    <col min="15370" max="15370" width="9.33203125" style="18" customWidth="1"/>
    <col min="15371" max="15371" width="12" style="18" customWidth="1"/>
    <col min="15372" max="15372" width="14" style="18" customWidth="1"/>
    <col min="15373" max="15373" width="10.6640625" style="18" customWidth="1"/>
    <col min="15374" max="15374" width="31.6640625" style="18" customWidth="1"/>
    <col min="15375" max="15375" width="32.88671875" style="18" customWidth="1"/>
    <col min="15376" max="15605" width="9.109375" style="18"/>
    <col min="15606" max="15606" width="5.33203125" style="18" customWidth="1"/>
    <col min="15607" max="15607" width="13" style="18" customWidth="1"/>
    <col min="15608" max="15608" width="14.44140625" style="18" bestFit="1" customWidth="1"/>
    <col min="15609" max="15609" width="15" style="18" customWidth="1"/>
    <col min="15610" max="15610" width="0" style="18" hidden="1" customWidth="1"/>
    <col min="15611" max="15611" width="19.44140625" style="18" customWidth="1"/>
    <col min="15612" max="15612" width="20.44140625" style="18" customWidth="1"/>
    <col min="15613" max="15613" width="10.88671875" style="18" customWidth="1"/>
    <col min="15614" max="15614" width="14.44140625" style="18" customWidth="1"/>
    <col min="15615" max="15615" width="10.44140625" style="18" customWidth="1"/>
    <col min="15616" max="15616" width="16.109375" style="18" customWidth="1"/>
    <col min="15617" max="15618" width="15.109375" style="18" customWidth="1"/>
    <col min="15619" max="15619" width="14.5546875" style="18" customWidth="1"/>
    <col min="15620" max="15620" width="15.44140625" style="18" customWidth="1"/>
    <col min="15621" max="15621" width="11.88671875" style="18" customWidth="1"/>
    <col min="15622" max="15622" width="9.88671875" style="18" customWidth="1"/>
    <col min="15623" max="15623" width="12.44140625" style="18" customWidth="1"/>
    <col min="15624" max="15624" width="12.33203125" style="18" customWidth="1"/>
    <col min="15625" max="15625" width="14.109375" style="18" customWidth="1"/>
    <col min="15626" max="15626" width="9.33203125" style="18" customWidth="1"/>
    <col min="15627" max="15627" width="12" style="18" customWidth="1"/>
    <col min="15628" max="15628" width="14" style="18" customWidth="1"/>
    <col min="15629" max="15629" width="10.6640625" style="18" customWidth="1"/>
    <col min="15630" max="15630" width="31.6640625" style="18" customWidth="1"/>
    <col min="15631" max="15631" width="32.88671875" style="18" customWidth="1"/>
    <col min="15632" max="15861" width="9.109375" style="18"/>
    <col min="15862" max="15862" width="5.33203125" style="18" customWidth="1"/>
    <col min="15863" max="15863" width="13" style="18" customWidth="1"/>
    <col min="15864" max="15864" width="14.44140625" style="18" bestFit="1" customWidth="1"/>
    <col min="15865" max="15865" width="15" style="18" customWidth="1"/>
    <col min="15866" max="15866" width="0" style="18" hidden="1" customWidth="1"/>
    <col min="15867" max="15867" width="19.44140625" style="18" customWidth="1"/>
    <col min="15868" max="15868" width="20.44140625" style="18" customWidth="1"/>
    <col min="15869" max="15869" width="10.88671875" style="18" customWidth="1"/>
    <col min="15870" max="15870" width="14.44140625" style="18" customWidth="1"/>
    <col min="15871" max="15871" width="10.44140625" style="18" customWidth="1"/>
    <col min="15872" max="15872" width="16.109375" style="18" customWidth="1"/>
    <col min="15873" max="15874" width="15.109375" style="18" customWidth="1"/>
    <col min="15875" max="15875" width="14.5546875" style="18" customWidth="1"/>
    <col min="15876" max="15876" width="15.44140625" style="18" customWidth="1"/>
    <col min="15877" max="15877" width="11.88671875" style="18" customWidth="1"/>
    <col min="15878" max="15878" width="9.88671875" style="18" customWidth="1"/>
    <col min="15879" max="15879" width="12.44140625" style="18" customWidth="1"/>
    <col min="15880" max="15880" width="12.33203125" style="18" customWidth="1"/>
    <col min="15881" max="15881" width="14.109375" style="18" customWidth="1"/>
    <col min="15882" max="15882" width="9.33203125" style="18" customWidth="1"/>
    <col min="15883" max="15883" width="12" style="18" customWidth="1"/>
    <col min="15884" max="15884" width="14" style="18" customWidth="1"/>
    <col min="15885" max="15885" width="10.6640625" style="18" customWidth="1"/>
    <col min="15886" max="15886" width="31.6640625" style="18" customWidth="1"/>
    <col min="15887" max="15887" width="32.88671875" style="18" customWidth="1"/>
    <col min="15888" max="16117" width="9.109375" style="18"/>
    <col min="16118" max="16118" width="5.33203125" style="18" customWidth="1"/>
    <col min="16119" max="16119" width="13" style="18" customWidth="1"/>
    <col min="16120" max="16120" width="14.44140625" style="18" bestFit="1" customWidth="1"/>
    <col min="16121" max="16121" width="15" style="18" customWidth="1"/>
    <col min="16122" max="16122" width="0" style="18" hidden="1" customWidth="1"/>
    <col min="16123" max="16123" width="19.44140625" style="18" customWidth="1"/>
    <col min="16124" max="16124" width="20.44140625" style="18" customWidth="1"/>
    <col min="16125" max="16125" width="10.88671875" style="18" customWidth="1"/>
    <col min="16126" max="16126" width="14.44140625" style="18" customWidth="1"/>
    <col min="16127" max="16127" width="10.44140625" style="18" customWidth="1"/>
    <col min="16128" max="16128" width="16.109375" style="18" customWidth="1"/>
    <col min="16129" max="16130" width="15.109375" style="18" customWidth="1"/>
    <col min="16131" max="16131" width="14.5546875" style="18" customWidth="1"/>
    <col min="16132" max="16132" width="15.44140625" style="18" customWidth="1"/>
    <col min="16133" max="16133" width="11.88671875" style="18" customWidth="1"/>
    <col min="16134" max="16134" width="9.88671875" style="18" customWidth="1"/>
    <col min="16135" max="16135" width="12.44140625" style="18" customWidth="1"/>
    <col min="16136" max="16136" width="12.33203125" style="18" customWidth="1"/>
    <col min="16137" max="16137" width="14.109375" style="18" customWidth="1"/>
    <col min="16138" max="16138" width="9.33203125" style="18" customWidth="1"/>
    <col min="16139" max="16139" width="12" style="18" customWidth="1"/>
    <col min="16140" max="16140" width="14" style="18" customWidth="1"/>
    <col min="16141" max="16141" width="10.6640625" style="18" customWidth="1"/>
    <col min="16142" max="16142" width="31.6640625" style="18" customWidth="1"/>
    <col min="16143" max="16143" width="32.88671875" style="18" customWidth="1"/>
    <col min="16144" max="16384" width="9.109375" style="18"/>
  </cols>
  <sheetData>
    <row r="1" spans="1:15" ht="12.75" customHeight="1" x14ac:dyDescent="0.25">
      <c r="A1" s="337" t="s">
        <v>446</v>
      </c>
      <c r="B1" s="338"/>
      <c r="C1" s="338"/>
      <c r="D1" s="338"/>
      <c r="E1" s="338"/>
      <c r="F1" s="338"/>
      <c r="G1" s="338"/>
      <c r="H1" s="338"/>
      <c r="I1" s="338"/>
      <c r="J1" s="338"/>
      <c r="K1" s="338"/>
      <c r="L1" s="338"/>
      <c r="M1" s="338"/>
      <c r="N1" s="338"/>
      <c r="O1" s="338"/>
    </row>
    <row r="2" spans="1:15" ht="25.5" customHeight="1" x14ac:dyDescent="0.25">
      <c r="A2" s="309" t="s">
        <v>14</v>
      </c>
      <c r="B2" s="309" t="s">
        <v>64</v>
      </c>
      <c r="C2" s="309" t="s">
        <v>65</v>
      </c>
      <c r="D2" s="309" t="s">
        <v>447</v>
      </c>
      <c r="E2" s="309" t="s">
        <v>66</v>
      </c>
      <c r="F2" s="309" t="s">
        <v>67</v>
      </c>
      <c r="G2" s="309" t="s">
        <v>68</v>
      </c>
      <c r="H2" s="334" t="s">
        <v>888</v>
      </c>
      <c r="I2" s="309" t="s">
        <v>448</v>
      </c>
      <c r="J2" s="309" t="s">
        <v>69</v>
      </c>
      <c r="K2" s="309" t="s">
        <v>43</v>
      </c>
      <c r="L2" s="334" t="str">
        <f>N2</f>
        <v>Suma ubezpieczenia</v>
      </c>
      <c r="M2" s="334" t="s">
        <v>449</v>
      </c>
      <c r="N2" s="334" t="s">
        <v>22</v>
      </c>
      <c r="O2" s="334" t="s">
        <v>884</v>
      </c>
    </row>
    <row r="3" spans="1:15" x14ac:dyDescent="0.25">
      <c r="A3" s="309"/>
      <c r="B3" s="339"/>
      <c r="C3" s="309"/>
      <c r="D3" s="309"/>
      <c r="E3" s="309"/>
      <c r="F3" s="309"/>
      <c r="G3" s="309"/>
      <c r="H3" s="336"/>
      <c r="I3" s="309"/>
      <c r="J3" s="309"/>
      <c r="K3" s="309"/>
      <c r="L3" s="335"/>
      <c r="M3" s="336"/>
      <c r="N3" s="335"/>
      <c r="O3" s="335"/>
    </row>
    <row r="4" spans="1:15" x14ac:dyDescent="0.25">
      <c r="A4" s="309"/>
      <c r="B4" s="339"/>
      <c r="C4" s="309"/>
      <c r="D4" s="309"/>
      <c r="E4" s="309"/>
      <c r="F4" s="309"/>
      <c r="G4" s="309"/>
      <c r="H4" s="335"/>
      <c r="I4" s="309"/>
      <c r="J4" s="309"/>
      <c r="K4" s="309"/>
      <c r="L4" s="216" t="s">
        <v>24</v>
      </c>
      <c r="M4" s="335"/>
      <c r="N4" s="58" t="s">
        <v>450</v>
      </c>
      <c r="O4" s="198" t="s">
        <v>885</v>
      </c>
    </row>
    <row r="5" spans="1:15" ht="12.75" customHeight="1" x14ac:dyDescent="0.25">
      <c r="A5" s="59" t="s">
        <v>417</v>
      </c>
      <c r="B5" s="60"/>
      <c r="C5" s="60"/>
      <c r="D5" s="60"/>
      <c r="E5" s="60"/>
      <c r="F5" s="60"/>
      <c r="G5" s="60"/>
      <c r="H5" s="199"/>
      <c r="I5" s="60"/>
      <c r="J5" s="60"/>
      <c r="K5" s="60"/>
      <c r="L5" s="60"/>
      <c r="M5" s="60"/>
      <c r="N5" s="60"/>
      <c r="O5" s="199"/>
    </row>
    <row r="6" spans="1:15" x14ac:dyDescent="0.25">
      <c r="A6" s="166">
        <v>1</v>
      </c>
      <c r="B6" s="168" t="s">
        <v>144</v>
      </c>
      <c r="C6" s="64" t="s">
        <v>158</v>
      </c>
      <c r="D6" s="167" t="s">
        <v>490</v>
      </c>
      <c r="E6" s="64" t="s">
        <v>171</v>
      </c>
      <c r="F6" s="67" t="s">
        <v>185</v>
      </c>
      <c r="G6" s="67">
        <v>2013</v>
      </c>
      <c r="H6" s="67" t="s">
        <v>95</v>
      </c>
      <c r="I6" s="67">
        <v>4100</v>
      </c>
      <c r="J6" s="67">
        <v>2198</v>
      </c>
      <c r="K6" s="67">
        <v>17</v>
      </c>
      <c r="L6" s="62">
        <v>53055</v>
      </c>
      <c r="M6" s="67" t="s">
        <v>499</v>
      </c>
      <c r="N6" s="62">
        <v>10000</v>
      </c>
      <c r="O6" s="62" t="s">
        <v>92</v>
      </c>
    </row>
    <row r="7" spans="1:15" ht="26.4" x14ac:dyDescent="0.25">
      <c r="A7" s="166">
        <v>2</v>
      </c>
      <c r="B7" s="168" t="s">
        <v>145</v>
      </c>
      <c r="C7" s="64" t="s">
        <v>159</v>
      </c>
      <c r="D7" s="167" t="s">
        <v>491</v>
      </c>
      <c r="E7" s="64" t="s">
        <v>172</v>
      </c>
      <c r="F7" s="67" t="s">
        <v>186</v>
      </c>
      <c r="G7" s="67">
        <v>2010</v>
      </c>
      <c r="H7" s="67">
        <v>4700</v>
      </c>
      <c r="I7" s="67">
        <v>13000</v>
      </c>
      <c r="J7" s="67">
        <v>4461.7</v>
      </c>
      <c r="K7" s="67">
        <f>41+1+10</f>
        <v>52</v>
      </c>
      <c r="L7" s="62">
        <v>137700</v>
      </c>
      <c r="M7" s="67" t="s">
        <v>499</v>
      </c>
      <c r="N7" s="62">
        <v>10000</v>
      </c>
      <c r="O7" s="62" t="s">
        <v>92</v>
      </c>
    </row>
    <row r="8" spans="1:15" ht="26.4" x14ac:dyDescent="0.25">
      <c r="A8" s="166">
        <v>3</v>
      </c>
      <c r="B8" s="168" t="s">
        <v>146</v>
      </c>
      <c r="C8" s="64" t="s">
        <v>160</v>
      </c>
      <c r="D8" s="167" t="s">
        <v>492</v>
      </c>
      <c r="E8" s="64" t="s">
        <v>173</v>
      </c>
      <c r="F8" s="67" t="s">
        <v>185</v>
      </c>
      <c r="G8" s="67">
        <v>2002</v>
      </c>
      <c r="H8" s="67" t="s">
        <v>95</v>
      </c>
      <c r="I8" s="67">
        <v>12000</v>
      </c>
      <c r="J8" s="67">
        <v>4580</v>
      </c>
      <c r="K8" s="67">
        <f>42+1</f>
        <v>43</v>
      </c>
      <c r="L8" s="62" t="s">
        <v>95</v>
      </c>
      <c r="M8" s="67" t="s">
        <v>95</v>
      </c>
      <c r="N8" s="62">
        <v>10000</v>
      </c>
      <c r="O8" s="62" t="s">
        <v>92</v>
      </c>
    </row>
    <row r="9" spans="1:15" ht="26.4" x14ac:dyDescent="0.25">
      <c r="A9" s="166">
        <v>4</v>
      </c>
      <c r="B9" s="168" t="s">
        <v>147</v>
      </c>
      <c r="C9" s="64" t="s">
        <v>161</v>
      </c>
      <c r="D9" s="167" t="s">
        <v>493</v>
      </c>
      <c r="E9" s="64" t="s">
        <v>174</v>
      </c>
      <c r="F9" s="67" t="s">
        <v>886</v>
      </c>
      <c r="G9" s="67">
        <v>2008</v>
      </c>
      <c r="H9" s="67" t="s">
        <v>95</v>
      </c>
      <c r="I9" s="67">
        <v>1920</v>
      </c>
      <c r="J9" s="67">
        <v>1910</v>
      </c>
      <c r="K9" s="67">
        <v>7</v>
      </c>
      <c r="L9" s="62">
        <v>12636</v>
      </c>
      <c r="M9" s="67" t="s">
        <v>499</v>
      </c>
      <c r="N9" s="62">
        <v>10000</v>
      </c>
      <c r="O9" s="62" t="s">
        <v>92</v>
      </c>
    </row>
    <row r="10" spans="1:15" x14ac:dyDescent="0.25">
      <c r="A10" s="166">
        <v>5</v>
      </c>
      <c r="B10" s="168" t="s">
        <v>148</v>
      </c>
      <c r="C10" s="64" t="s">
        <v>93</v>
      </c>
      <c r="D10" s="63" t="s">
        <v>887</v>
      </c>
      <c r="E10" s="64" t="s">
        <v>175</v>
      </c>
      <c r="F10" s="67" t="s">
        <v>187</v>
      </c>
      <c r="G10" s="67">
        <v>1992</v>
      </c>
      <c r="H10" s="67">
        <v>13900</v>
      </c>
      <c r="I10" s="67">
        <v>23500</v>
      </c>
      <c r="J10" s="67">
        <v>11967</v>
      </c>
      <c r="K10" s="67">
        <v>2</v>
      </c>
      <c r="L10" s="62" t="s">
        <v>95</v>
      </c>
      <c r="M10" s="67" t="s">
        <v>95</v>
      </c>
      <c r="N10" s="62">
        <v>10000</v>
      </c>
      <c r="O10" s="62" t="s">
        <v>92</v>
      </c>
    </row>
    <row r="11" spans="1:15" x14ac:dyDescent="0.25">
      <c r="A11" s="166">
        <v>6</v>
      </c>
      <c r="B11" s="168" t="s">
        <v>149</v>
      </c>
      <c r="C11" s="64" t="s">
        <v>158</v>
      </c>
      <c r="D11" s="167" t="s">
        <v>170</v>
      </c>
      <c r="E11" s="64" t="s">
        <v>176</v>
      </c>
      <c r="F11" s="67" t="s">
        <v>188</v>
      </c>
      <c r="G11" s="67">
        <v>2004</v>
      </c>
      <c r="H11" s="67" t="s">
        <v>95</v>
      </c>
      <c r="I11" s="67">
        <v>2880</v>
      </c>
      <c r="J11" s="67">
        <v>1198</v>
      </c>
      <c r="K11" s="67">
        <v>9</v>
      </c>
      <c r="L11" s="62" t="s">
        <v>95</v>
      </c>
      <c r="M11" s="67" t="s">
        <v>95</v>
      </c>
      <c r="N11" s="62">
        <v>10000</v>
      </c>
      <c r="O11" s="62" t="s">
        <v>92</v>
      </c>
    </row>
    <row r="12" spans="1:15" x14ac:dyDescent="0.25">
      <c r="A12" s="166">
        <v>7</v>
      </c>
      <c r="B12" s="168" t="s">
        <v>150</v>
      </c>
      <c r="C12" s="64" t="s">
        <v>162</v>
      </c>
      <c r="D12" s="167" t="s">
        <v>168</v>
      </c>
      <c r="E12" s="64" t="s">
        <v>177</v>
      </c>
      <c r="F12" s="67" t="s">
        <v>187</v>
      </c>
      <c r="G12" s="67">
        <v>1993</v>
      </c>
      <c r="H12" s="67">
        <v>909</v>
      </c>
      <c r="I12" s="67">
        <v>2590</v>
      </c>
      <c r="J12" s="67">
        <v>2370</v>
      </c>
      <c r="K12" s="67">
        <v>5</v>
      </c>
      <c r="L12" s="62" t="s">
        <v>95</v>
      </c>
      <c r="M12" s="67" t="s">
        <v>95</v>
      </c>
      <c r="N12" s="62">
        <v>10000</v>
      </c>
      <c r="O12" s="62" t="s">
        <v>92</v>
      </c>
    </row>
    <row r="13" spans="1:15" x14ac:dyDescent="0.25">
      <c r="A13" s="166">
        <v>8</v>
      </c>
      <c r="B13" s="168" t="s">
        <v>151</v>
      </c>
      <c r="C13" s="64" t="s">
        <v>162</v>
      </c>
      <c r="D13" s="167" t="s">
        <v>168</v>
      </c>
      <c r="E13" s="64" t="s">
        <v>178</v>
      </c>
      <c r="F13" s="67" t="s">
        <v>188</v>
      </c>
      <c r="G13" s="67">
        <v>2005</v>
      </c>
      <c r="H13" s="67" t="s">
        <v>95</v>
      </c>
      <c r="I13" s="67">
        <v>2800</v>
      </c>
      <c r="J13" s="67">
        <v>1896</v>
      </c>
      <c r="K13" s="67">
        <v>9</v>
      </c>
      <c r="L13" s="62" t="s">
        <v>95</v>
      </c>
      <c r="M13" s="67" t="s">
        <v>95</v>
      </c>
      <c r="N13" s="62">
        <v>10000</v>
      </c>
      <c r="O13" s="62" t="s">
        <v>92</v>
      </c>
    </row>
    <row r="14" spans="1:15" ht="26.4" x14ac:dyDescent="0.25">
      <c r="A14" s="166">
        <v>9</v>
      </c>
      <c r="B14" s="168" t="s">
        <v>152</v>
      </c>
      <c r="C14" s="64" t="s">
        <v>163</v>
      </c>
      <c r="D14" s="167" t="s">
        <v>494</v>
      </c>
      <c r="E14" s="64" t="s">
        <v>179</v>
      </c>
      <c r="F14" s="67" t="s">
        <v>188</v>
      </c>
      <c r="G14" s="67">
        <v>2008</v>
      </c>
      <c r="H14" s="67" t="s">
        <v>95</v>
      </c>
      <c r="I14" s="67">
        <v>2791</v>
      </c>
      <c r="J14" s="67">
        <v>1997</v>
      </c>
      <c r="K14" s="67">
        <v>9</v>
      </c>
      <c r="L14" s="62">
        <v>12240</v>
      </c>
      <c r="M14" s="67" t="s">
        <v>499</v>
      </c>
      <c r="N14" s="62">
        <v>10000</v>
      </c>
      <c r="O14" s="62" t="s">
        <v>92</v>
      </c>
    </row>
    <row r="15" spans="1:15" ht="26.4" x14ac:dyDescent="0.25">
      <c r="A15" s="166">
        <v>10</v>
      </c>
      <c r="B15" s="168" t="s">
        <v>153</v>
      </c>
      <c r="C15" s="64" t="s">
        <v>163</v>
      </c>
      <c r="D15" s="167" t="s">
        <v>495</v>
      </c>
      <c r="E15" s="64" t="s">
        <v>180</v>
      </c>
      <c r="F15" s="67" t="s">
        <v>189</v>
      </c>
      <c r="G15" s="67">
        <v>2008</v>
      </c>
      <c r="H15" s="67" t="s">
        <v>95</v>
      </c>
      <c r="I15" s="67">
        <v>2791</v>
      </c>
      <c r="J15" s="67">
        <v>1997</v>
      </c>
      <c r="K15" s="67">
        <v>9</v>
      </c>
      <c r="L15" s="62">
        <v>12960</v>
      </c>
      <c r="M15" s="67" t="s">
        <v>499</v>
      </c>
      <c r="N15" s="62">
        <v>10000</v>
      </c>
      <c r="O15" s="62" t="s">
        <v>92</v>
      </c>
    </row>
    <row r="16" spans="1:15" x14ac:dyDescent="0.25">
      <c r="A16" s="166">
        <v>11</v>
      </c>
      <c r="B16" s="168" t="s">
        <v>154</v>
      </c>
      <c r="C16" s="64" t="s">
        <v>159</v>
      </c>
      <c r="D16" s="167" t="s">
        <v>169</v>
      </c>
      <c r="E16" s="64" t="s">
        <v>181</v>
      </c>
      <c r="F16" s="67" t="s">
        <v>190</v>
      </c>
      <c r="G16" s="67">
        <v>1985</v>
      </c>
      <c r="H16" s="67">
        <v>4000</v>
      </c>
      <c r="I16" s="67">
        <v>5450</v>
      </c>
      <c r="J16" s="67" t="s">
        <v>95</v>
      </c>
      <c r="K16" s="67" t="s">
        <v>95</v>
      </c>
      <c r="L16" s="62" t="s">
        <v>95</v>
      </c>
      <c r="M16" s="62" t="s">
        <v>95</v>
      </c>
      <c r="N16" s="62" t="s">
        <v>95</v>
      </c>
      <c r="O16" s="62" t="s">
        <v>92</v>
      </c>
    </row>
    <row r="17" spans="1:15" x14ac:dyDescent="0.25">
      <c r="A17" s="166">
        <v>12</v>
      </c>
      <c r="B17" s="168" t="s">
        <v>155</v>
      </c>
      <c r="C17" s="64" t="s">
        <v>164</v>
      </c>
      <c r="E17" s="64" t="s">
        <v>182</v>
      </c>
      <c r="F17" s="67" t="s">
        <v>191</v>
      </c>
      <c r="G17" s="67">
        <v>1994</v>
      </c>
      <c r="H17" s="67" t="s">
        <v>95</v>
      </c>
      <c r="I17" s="67">
        <v>2560</v>
      </c>
      <c r="J17" s="67">
        <v>2502</v>
      </c>
      <c r="K17" s="67">
        <v>1</v>
      </c>
      <c r="L17" s="62" t="s">
        <v>95</v>
      </c>
      <c r="M17" s="62" t="s">
        <v>95</v>
      </c>
      <c r="N17" s="62">
        <v>10000</v>
      </c>
      <c r="O17" s="62" t="s">
        <v>92</v>
      </c>
    </row>
    <row r="18" spans="1:15" x14ac:dyDescent="0.25">
      <c r="A18" s="166">
        <v>13</v>
      </c>
      <c r="B18" s="168" t="s">
        <v>156</v>
      </c>
      <c r="C18" s="64" t="s">
        <v>163</v>
      </c>
      <c r="D18" s="167" t="s">
        <v>496</v>
      </c>
      <c r="E18" s="64" t="s">
        <v>183</v>
      </c>
      <c r="F18" s="67" t="s">
        <v>188</v>
      </c>
      <c r="G18" s="67">
        <v>1999</v>
      </c>
      <c r="H18" s="67"/>
      <c r="I18" s="67"/>
      <c r="J18" s="67">
        <v>1905</v>
      </c>
      <c r="K18" s="67">
        <v>9</v>
      </c>
      <c r="L18" s="62" t="s">
        <v>95</v>
      </c>
      <c r="M18" s="62" t="s">
        <v>95</v>
      </c>
      <c r="N18" s="62">
        <v>10000</v>
      </c>
      <c r="O18" s="62" t="s">
        <v>92</v>
      </c>
    </row>
    <row r="19" spans="1:15" x14ac:dyDescent="0.25">
      <c r="A19" s="166">
        <v>14</v>
      </c>
      <c r="B19" s="168" t="s">
        <v>501</v>
      </c>
      <c r="C19" s="64" t="s">
        <v>503</v>
      </c>
      <c r="D19" s="167" t="s">
        <v>504</v>
      </c>
      <c r="E19" s="66" t="s">
        <v>507</v>
      </c>
      <c r="F19" s="67" t="s">
        <v>513</v>
      </c>
      <c r="G19" s="67">
        <v>2018</v>
      </c>
      <c r="H19" s="67">
        <v>8460</v>
      </c>
      <c r="I19" s="67">
        <v>11600</v>
      </c>
      <c r="J19" s="67" t="s">
        <v>95</v>
      </c>
      <c r="K19" s="67" t="s">
        <v>95</v>
      </c>
      <c r="L19" s="62" t="s">
        <v>95</v>
      </c>
      <c r="M19" s="62" t="s">
        <v>95</v>
      </c>
      <c r="N19" s="62" t="s">
        <v>95</v>
      </c>
      <c r="O19" s="62" t="s">
        <v>92</v>
      </c>
    </row>
    <row r="20" spans="1:15" x14ac:dyDescent="0.25">
      <c r="A20" s="166">
        <v>15</v>
      </c>
      <c r="B20" s="168" t="s">
        <v>502</v>
      </c>
      <c r="C20" s="64" t="s">
        <v>505</v>
      </c>
      <c r="D20" s="167" t="s">
        <v>506</v>
      </c>
      <c r="E20" s="66" t="s">
        <v>508</v>
      </c>
      <c r="F20" s="67" t="s">
        <v>514</v>
      </c>
      <c r="G20" s="67">
        <v>2018</v>
      </c>
      <c r="H20" s="67" t="s">
        <v>95</v>
      </c>
      <c r="I20" s="67">
        <v>6650</v>
      </c>
      <c r="J20" s="67">
        <v>3769</v>
      </c>
      <c r="K20" s="67">
        <v>2</v>
      </c>
      <c r="L20" s="62" t="s">
        <v>95</v>
      </c>
      <c r="M20" s="62" t="s">
        <v>95</v>
      </c>
      <c r="N20" s="62">
        <v>10000</v>
      </c>
      <c r="O20" s="62" t="s">
        <v>92</v>
      </c>
    </row>
    <row r="21" spans="1:15" x14ac:dyDescent="0.25">
      <c r="A21" s="166">
        <v>16</v>
      </c>
      <c r="B21" s="166" t="s">
        <v>196</v>
      </c>
      <c r="C21" s="64" t="s">
        <v>205</v>
      </c>
      <c r="D21" s="64" t="s">
        <v>212</v>
      </c>
      <c r="E21" s="169">
        <v>32213410030030</v>
      </c>
      <c r="F21" s="64" t="s">
        <v>220</v>
      </c>
      <c r="G21" s="67">
        <v>1962</v>
      </c>
      <c r="H21" s="67"/>
      <c r="I21" s="67"/>
      <c r="J21" s="67">
        <v>5070</v>
      </c>
      <c r="K21" s="67">
        <v>3</v>
      </c>
      <c r="L21" s="62" t="s">
        <v>95</v>
      </c>
      <c r="M21" s="62" t="s">
        <v>95</v>
      </c>
      <c r="N21" s="62">
        <v>10000</v>
      </c>
      <c r="O21" s="62" t="s">
        <v>92</v>
      </c>
    </row>
    <row r="22" spans="1:15" x14ac:dyDescent="0.25">
      <c r="A22" s="166">
        <v>17</v>
      </c>
      <c r="B22" s="166" t="s">
        <v>500</v>
      </c>
      <c r="C22" s="64" t="s">
        <v>158</v>
      </c>
      <c r="D22" s="64" t="s">
        <v>213</v>
      </c>
      <c r="E22" s="66" t="s">
        <v>221</v>
      </c>
      <c r="F22" s="64" t="s">
        <v>220</v>
      </c>
      <c r="G22" s="67">
        <v>1991</v>
      </c>
      <c r="H22" s="67"/>
      <c r="I22" s="67"/>
      <c r="J22" s="67">
        <v>1994</v>
      </c>
      <c r="K22" s="67">
        <v>9</v>
      </c>
      <c r="L22" s="62" t="s">
        <v>95</v>
      </c>
      <c r="M22" s="62" t="s">
        <v>95</v>
      </c>
      <c r="N22" s="62">
        <v>10000</v>
      </c>
      <c r="O22" s="62" t="s">
        <v>92</v>
      </c>
    </row>
    <row r="23" spans="1:15" x14ac:dyDescent="0.25">
      <c r="A23" s="166">
        <v>18</v>
      </c>
      <c r="B23" s="166" t="s">
        <v>197</v>
      </c>
      <c r="C23" s="64" t="s">
        <v>206</v>
      </c>
      <c r="D23" s="64" t="s">
        <v>214</v>
      </c>
      <c r="E23" s="66" t="s">
        <v>222</v>
      </c>
      <c r="F23" s="64" t="s">
        <v>220</v>
      </c>
      <c r="G23" s="67">
        <v>1999</v>
      </c>
      <c r="H23" s="67"/>
      <c r="I23" s="67"/>
      <c r="J23" s="67">
        <v>11100</v>
      </c>
      <c r="K23" s="67">
        <v>6</v>
      </c>
      <c r="L23" s="62" t="s">
        <v>95</v>
      </c>
      <c r="M23" s="62" t="s">
        <v>95</v>
      </c>
      <c r="N23" s="62">
        <v>10000</v>
      </c>
      <c r="O23" s="62" t="s">
        <v>92</v>
      </c>
    </row>
    <row r="24" spans="1:15" x14ac:dyDescent="0.25">
      <c r="A24" s="166">
        <v>19</v>
      </c>
      <c r="B24" s="166" t="s">
        <v>198</v>
      </c>
      <c r="C24" s="64" t="s">
        <v>207</v>
      </c>
      <c r="D24" s="64" t="s">
        <v>215</v>
      </c>
      <c r="E24" s="66">
        <v>7925903</v>
      </c>
      <c r="F24" s="64" t="s">
        <v>220</v>
      </c>
      <c r="G24" s="67">
        <v>1980</v>
      </c>
      <c r="H24" s="67"/>
      <c r="I24" s="67"/>
      <c r="J24" s="67">
        <v>6560</v>
      </c>
      <c r="K24" s="67">
        <v>9</v>
      </c>
      <c r="L24" s="62" t="s">
        <v>95</v>
      </c>
      <c r="M24" s="62" t="s">
        <v>95</v>
      </c>
      <c r="N24" s="62">
        <v>10000</v>
      </c>
      <c r="O24" s="62" t="s">
        <v>92</v>
      </c>
    </row>
    <row r="25" spans="1:15" x14ac:dyDescent="0.25">
      <c r="A25" s="166">
        <v>20</v>
      </c>
      <c r="B25" s="166" t="s">
        <v>201</v>
      </c>
      <c r="C25" s="64" t="s">
        <v>209</v>
      </c>
      <c r="D25" s="64" t="s">
        <v>217</v>
      </c>
      <c r="E25" s="66" t="s">
        <v>224</v>
      </c>
      <c r="F25" s="64" t="s">
        <v>220</v>
      </c>
      <c r="G25" s="67">
        <v>2001</v>
      </c>
      <c r="H25" s="67" t="s">
        <v>95</v>
      </c>
      <c r="I25" s="67">
        <v>2960</v>
      </c>
      <c r="J25" s="67">
        <v>2148</v>
      </c>
      <c r="K25" s="67">
        <v>9</v>
      </c>
      <c r="L25" s="62" t="s">
        <v>95</v>
      </c>
      <c r="M25" s="62" t="s">
        <v>95</v>
      </c>
      <c r="N25" s="62">
        <v>10000</v>
      </c>
      <c r="O25" s="62" t="s">
        <v>92</v>
      </c>
    </row>
    <row r="26" spans="1:15" x14ac:dyDescent="0.25">
      <c r="A26" s="166">
        <v>21</v>
      </c>
      <c r="B26" s="166" t="s">
        <v>202</v>
      </c>
      <c r="C26" s="64" t="s">
        <v>210</v>
      </c>
      <c r="D26" s="64" t="s">
        <v>218</v>
      </c>
      <c r="E26" s="66" t="s">
        <v>225</v>
      </c>
      <c r="F26" s="64" t="s">
        <v>220</v>
      </c>
      <c r="G26" s="67">
        <v>2006</v>
      </c>
      <c r="H26" s="67" t="s">
        <v>95</v>
      </c>
      <c r="I26" s="67">
        <v>12000</v>
      </c>
      <c r="J26" s="67">
        <v>4580</v>
      </c>
      <c r="K26" s="67">
        <v>6</v>
      </c>
      <c r="L26" s="62" t="s">
        <v>95</v>
      </c>
      <c r="M26" s="62" t="s">
        <v>95</v>
      </c>
      <c r="N26" s="62">
        <v>10000</v>
      </c>
      <c r="O26" s="62" t="s">
        <v>92</v>
      </c>
    </row>
    <row r="27" spans="1:15" x14ac:dyDescent="0.25">
      <c r="A27" s="166">
        <v>22</v>
      </c>
      <c r="B27" s="166" t="s">
        <v>203</v>
      </c>
      <c r="C27" s="64" t="s">
        <v>158</v>
      </c>
      <c r="D27" s="64" t="s">
        <v>167</v>
      </c>
      <c r="E27" s="66" t="s">
        <v>226</v>
      </c>
      <c r="F27" s="64" t="s">
        <v>220</v>
      </c>
      <c r="G27" s="67">
        <v>2003</v>
      </c>
      <c r="H27" s="67"/>
      <c r="I27" s="67"/>
      <c r="J27" s="67">
        <v>2402</v>
      </c>
      <c r="K27" s="67">
        <v>6</v>
      </c>
      <c r="L27" s="62" t="s">
        <v>95</v>
      </c>
      <c r="M27" s="62" t="s">
        <v>95</v>
      </c>
      <c r="N27" s="62">
        <v>10000</v>
      </c>
      <c r="O27" s="62" t="s">
        <v>92</v>
      </c>
    </row>
    <row r="28" spans="1:15" x14ac:dyDescent="0.25">
      <c r="A28" s="166">
        <v>23</v>
      </c>
      <c r="B28" s="166" t="s">
        <v>204</v>
      </c>
      <c r="C28" s="64" t="s">
        <v>211</v>
      </c>
      <c r="D28" s="64" t="s">
        <v>219</v>
      </c>
      <c r="E28" s="66" t="s">
        <v>227</v>
      </c>
      <c r="F28" s="64" t="s">
        <v>220</v>
      </c>
      <c r="G28" s="67">
        <v>1991</v>
      </c>
      <c r="H28" s="67"/>
      <c r="I28" s="67"/>
      <c r="J28" s="67">
        <v>9611</v>
      </c>
      <c r="K28" s="67">
        <v>6</v>
      </c>
      <c r="L28" s="62" t="s">
        <v>95</v>
      </c>
      <c r="M28" s="62" t="s">
        <v>95</v>
      </c>
      <c r="N28" s="62">
        <v>10000</v>
      </c>
      <c r="O28" s="62" t="s">
        <v>92</v>
      </c>
    </row>
    <row r="29" spans="1:15" ht="39.6" x14ac:dyDescent="0.25">
      <c r="A29" s="166">
        <v>24</v>
      </c>
      <c r="B29" s="166" t="s">
        <v>509</v>
      </c>
      <c r="C29" s="64" t="s">
        <v>511</v>
      </c>
      <c r="D29" s="64" t="s">
        <v>512</v>
      </c>
      <c r="E29" s="66" t="s">
        <v>510</v>
      </c>
      <c r="F29" s="64" t="s">
        <v>220</v>
      </c>
      <c r="G29" s="67">
        <v>2018</v>
      </c>
      <c r="H29" s="67">
        <v>5200</v>
      </c>
      <c r="I29" s="67">
        <v>15700</v>
      </c>
      <c r="J29" s="67">
        <v>6700</v>
      </c>
      <c r="K29" s="67">
        <v>6</v>
      </c>
      <c r="L29" s="62" t="s">
        <v>95</v>
      </c>
      <c r="M29" s="62" t="s">
        <v>95</v>
      </c>
      <c r="N29" s="62">
        <v>10000</v>
      </c>
      <c r="O29" s="62" t="s">
        <v>92</v>
      </c>
    </row>
    <row r="30" spans="1:15" x14ac:dyDescent="0.25">
      <c r="A30" s="166">
        <v>25</v>
      </c>
      <c r="B30" s="166" t="s">
        <v>199</v>
      </c>
      <c r="C30" s="64" t="s">
        <v>158</v>
      </c>
      <c r="D30" s="64" t="s">
        <v>167</v>
      </c>
      <c r="E30" s="66" t="s">
        <v>223</v>
      </c>
      <c r="F30" s="64" t="s">
        <v>220</v>
      </c>
      <c r="G30" s="67">
        <v>1988</v>
      </c>
      <c r="H30" s="67" t="s">
        <v>95</v>
      </c>
      <c r="I30" s="67">
        <v>2800</v>
      </c>
      <c r="J30" s="67">
        <v>1988</v>
      </c>
      <c r="K30" s="67">
        <v>7</v>
      </c>
      <c r="L30" s="62" t="s">
        <v>95</v>
      </c>
      <c r="M30" s="62" t="s">
        <v>95</v>
      </c>
      <c r="N30" s="62">
        <v>10000</v>
      </c>
      <c r="O30" s="62" t="s">
        <v>92</v>
      </c>
    </row>
    <row r="31" spans="1:15" x14ac:dyDescent="0.25">
      <c r="A31" s="166">
        <v>26</v>
      </c>
      <c r="B31" s="166" t="s">
        <v>200</v>
      </c>
      <c r="C31" s="64" t="s">
        <v>208</v>
      </c>
      <c r="D31" s="64" t="s">
        <v>216</v>
      </c>
      <c r="E31" s="66">
        <v>4500014301</v>
      </c>
      <c r="F31" s="64" t="s">
        <v>220</v>
      </c>
      <c r="G31" s="67">
        <v>1971</v>
      </c>
      <c r="H31" s="67"/>
      <c r="I31" s="67"/>
      <c r="J31" s="67">
        <v>8424</v>
      </c>
      <c r="K31" s="67">
        <v>6</v>
      </c>
      <c r="L31" s="62" t="s">
        <v>95</v>
      </c>
      <c r="M31" s="62" t="s">
        <v>95</v>
      </c>
      <c r="N31" s="62">
        <v>10000</v>
      </c>
      <c r="O31" s="62" t="s">
        <v>92</v>
      </c>
    </row>
    <row r="32" spans="1:15" x14ac:dyDescent="0.25">
      <c r="A32" s="61">
        <v>27</v>
      </c>
      <c r="B32" s="166" t="s">
        <v>526</v>
      </c>
      <c r="C32" s="64" t="s">
        <v>211</v>
      </c>
      <c r="D32" s="64" t="s">
        <v>527</v>
      </c>
      <c r="E32" s="66" t="s">
        <v>528</v>
      </c>
      <c r="F32" s="64" t="s">
        <v>220</v>
      </c>
      <c r="G32" s="67">
        <v>2020</v>
      </c>
      <c r="H32" s="67" t="s">
        <v>95</v>
      </c>
      <c r="I32" s="67">
        <v>16000</v>
      </c>
      <c r="J32" s="67">
        <v>7698</v>
      </c>
      <c r="K32" s="67">
        <v>6</v>
      </c>
      <c r="L32" s="62" t="s">
        <v>95</v>
      </c>
      <c r="M32" s="62" t="s">
        <v>95</v>
      </c>
      <c r="N32" s="62">
        <v>10000</v>
      </c>
      <c r="O32" s="62" t="s">
        <v>92</v>
      </c>
    </row>
    <row r="33" spans="1:15" ht="26.4" x14ac:dyDescent="0.25">
      <c r="A33" s="61">
        <v>28</v>
      </c>
      <c r="B33" s="166" t="s">
        <v>529</v>
      </c>
      <c r="C33" s="64" t="s">
        <v>530</v>
      </c>
      <c r="D33" s="64" t="s">
        <v>531</v>
      </c>
      <c r="E33" s="67" t="s">
        <v>532</v>
      </c>
      <c r="F33" s="64" t="s">
        <v>220</v>
      </c>
      <c r="G33" s="67">
        <v>2018</v>
      </c>
      <c r="H33" s="67" t="s">
        <v>95</v>
      </c>
      <c r="I33" s="67">
        <v>15000</v>
      </c>
      <c r="J33" s="67">
        <v>6728</v>
      </c>
      <c r="K33" s="67">
        <v>6</v>
      </c>
      <c r="L33" s="62" t="s">
        <v>95</v>
      </c>
      <c r="M33" s="62" t="s">
        <v>95</v>
      </c>
      <c r="N33" s="62">
        <v>10000</v>
      </c>
      <c r="O33" s="62" t="s">
        <v>92</v>
      </c>
    </row>
    <row r="34" spans="1:15" ht="26.4" x14ac:dyDescent="0.25">
      <c r="A34" s="61">
        <v>29</v>
      </c>
      <c r="B34" s="166" t="s">
        <v>859</v>
      </c>
      <c r="C34" s="64" t="s">
        <v>882</v>
      </c>
      <c r="D34" s="64"/>
      <c r="E34" s="67" t="s">
        <v>883</v>
      </c>
      <c r="F34" s="64" t="s">
        <v>881</v>
      </c>
      <c r="G34" s="67">
        <v>2010</v>
      </c>
      <c r="H34" s="67"/>
      <c r="I34" s="67">
        <v>750</v>
      </c>
      <c r="J34" s="67" t="s">
        <v>95</v>
      </c>
      <c r="K34" s="67" t="s">
        <v>95</v>
      </c>
      <c r="L34" s="62" t="s">
        <v>95</v>
      </c>
      <c r="M34" s="62" t="s">
        <v>95</v>
      </c>
      <c r="N34" s="62" t="s">
        <v>95</v>
      </c>
      <c r="O34" s="62" t="s">
        <v>92</v>
      </c>
    </row>
    <row r="35" spans="1:15" x14ac:dyDescent="0.25">
      <c r="A35" s="166">
        <v>30</v>
      </c>
      <c r="B35" s="168" t="s">
        <v>157</v>
      </c>
      <c r="C35" s="64" t="s">
        <v>165</v>
      </c>
      <c r="D35" s="167"/>
      <c r="E35" s="64" t="s">
        <v>184</v>
      </c>
      <c r="F35" s="65" t="s">
        <v>166</v>
      </c>
      <c r="G35" s="67">
        <v>1978</v>
      </c>
      <c r="H35" s="67"/>
      <c r="I35" s="67"/>
      <c r="J35" s="67"/>
      <c r="K35" s="67"/>
      <c r="L35" s="62" t="s">
        <v>95</v>
      </c>
      <c r="M35" s="62" t="s">
        <v>95</v>
      </c>
      <c r="N35" s="62">
        <v>10000</v>
      </c>
      <c r="O35" s="62" t="s">
        <v>92</v>
      </c>
    </row>
    <row r="36" spans="1:15" x14ac:dyDescent="0.25">
      <c r="A36" s="166">
        <v>31</v>
      </c>
      <c r="B36" s="168" t="s">
        <v>157</v>
      </c>
      <c r="C36" s="64" t="s">
        <v>420</v>
      </c>
      <c r="D36" s="167"/>
      <c r="E36" s="66"/>
      <c r="F36" s="67" t="s">
        <v>421</v>
      </c>
      <c r="G36" s="67">
        <v>2016</v>
      </c>
      <c r="H36" s="67"/>
      <c r="I36" s="67"/>
      <c r="J36" s="67"/>
      <c r="K36" s="67"/>
      <c r="L36" s="62" t="s">
        <v>95</v>
      </c>
      <c r="M36" s="62" t="s">
        <v>95</v>
      </c>
      <c r="N36" s="62">
        <v>10000</v>
      </c>
      <c r="O36" s="62" t="s">
        <v>92</v>
      </c>
    </row>
    <row r="37" spans="1:15" ht="12.75" customHeight="1" x14ac:dyDescent="0.25">
      <c r="A37" s="59" t="str">
        <f>'Zakładka nr 1 - dane'!B5</f>
        <v>Gminny Ośrodek Pomocy Społecznej w Białogardzie</v>
      </c>
      <c r="B37" s="60"/>
      <c r="C37" s="60"/>
      <c r="D37" s="60"/>
      <c r="E37" s="60"/>
      <c r="F37" s="60"/>
      <c r="G37" s="60"/>
      <c r="H37" s="199"/>
      <c r="I37" s="60"/>
      <c r="J37" s="60"/>
      <c r="K37" s="60"/>
      <c r="L37" s="60"/>
      <c r="M37" s="60"/>
      <c r="N37" s="60"/>
      <c r="O37" s="199"/>
    </row>
    <row r="38" spans="1:15" x14ac:dyDescent="0.25">
      <c r="A38" s="61">
        <v>32</v>
      </c>
      <c r="B38" s="166" t="s">
        <v>192</v>
      </c>
      <c r="C38" s="64" t="s">
        <v>193</v>
      </c>
      <c r="D38" s="64" t="s">
        <v>194</v>
      </c>
      <c r="E38" s="66" t="s">
        <v>195</v>
      </c>
      <c r="F38" s="64" t="s">
        <v>188</v>
      </c>
      <c r="G38" s="67">
        <v>2004</v>
      </c>
      <c r="H38" s="67">
        <v>520</v>
      </c>
      <c r="I38" s="67">
        <v>1500</v>
      </c>
      <c r="J38" s="67">
        <v>1390</v>
      </c>
      <c r="K38" s="67">
        <v>5</v>
      </c>
      <c r="L38" s="62">
        <v>3420</v>
      </c>
      <c r="M38" s="67" t="s">
        <v>499</v>
      </c>
      <c r="N38" s="62">
        <v>10000</v>
      </c>
      <c r="O38" s="62" t="s">
        <v>92</v>
      </c>
    </row>
    <row r="40" spans="1:15" x14ac:dyDescent="0.25">
      <c r="B40" s="238"/>
    </row>
  </sheetData>
  <sheetProtection password="918F" sheet="1" objects="1" scenarios="1"/>
  <mergeCells count="16">
    <mergeCell ref="N2:N3"/>
    <mergeCell ref="O2:O3"/>
    <mergeCell ref="H2:H4"/>
    <mergeCell ref="M2:M4"/>
    <mergeCell ref="A1:O1"/>
    <mergeCell ref="L2:L3"/>
    <mergeCell ref="F2:F4"/>
    <mergeCell ref="G2:G4"/>
    <mergeCell ref="I2:I4"/>
    <mergeCell ref="J2:J4"/>
    <mergeCell ref="K2:K4"/>
    <mergeCell ref="A2:A4"/>
    <mergeCell ref="B2:B4"/>
    <mergeCell ref="C2:C4"/>
    <mergeCell ref="D2:D4"/>
    <mergeCell ref="E2:E4"/>
  </mergeCells>
  <pageMargins left="0.7" right="0.7" top="0.75" bottom="0.75" header="0.3" footer="0.3"/>
  <pageSetup paperSize="8"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zoomScale="70" zoomScaleNormal="70" workbookViewId="0">
      <selection activeCell="J60" sqref="J60"/>
    </sheetView>
  </sheetViews>
  <sheetFormatPr defaultRowHeight="13.2" x14ac:dyDescent="0.25"/>
  <cols>
    <col min="1" max="1" width="3.5546875" style="4" bestFit="1" customWidth="1"/>
    <col min="2" max="2" width="12.88671875" style="4" customWidth="1"/>
    <col min="3" max="3" width="14.44140625" style="4" customWidth="1"/>
    <col min="4" max="4" width="19.5546875" style="63" customWidth="1"/>
    <col min="5" max="5" width="16.33203125" style="63" customWidth="1"/>
    <col min="6" max="6" width="23.5546875" style="4" customWidth="1"/>
    <col min="7" max="7" width="16.44140625" style="4" customWidth="1"/>
    <col min="8" max="8" width="14.109375" style="63" customWidth="1"/>
    <col min="9" max="9" width="13.33203125" style="63" customWidth="1"/>
    <col min="10" max="10" width="15.5546875" style="63" customWidth="1"/>
    <col min="11" max="11" width="14.33203125" style="63" bestFit="1" customWidth="1"/>
    <col min="12" max="12" width="14.33203125" style="63" customWidth="1"/>
    <col min="13" max="13" width="13.6640625" style="63" customWidth="1"/>
    <col min="14" max="14" width="15.33203125" style="63" customWidth="1"/>
    <col min="15" max="15" width="12" style="63" customWidth="1"/>
    <col min="16" max="16" width="14.33203125" style="63" customWidth="1"/>
    <col min="17" max="17" width="13.6640625" style="63" customWidth="1"/>
    <col min="18" max="18" width="14" style="63" customWidth="1"/>
    <col min="19" max="19" width="16.6640625" style="63" customWidth="1"/>
    <col min="20" max="20" width="15" style="63" customWidth="1"/>
    <col min="21" max="21" width="12.88671875" style="63" customWidth="1"/>
    <col min="22" max="22" width="19.6640625" style="63" customWidth="1"/>
    <col min="23" max="26" width="14.5546875" style="63" customWidth="1"/>
    <col min="27" max="27" width="13.6640625" style="63" customWidth="1"/>
    <col min="28" max="29" width="9.109375" style="63"/>
    <col min="30" max="30" width="15.5546875" style="63" customWidth="1"/>
    <col min="31" max="31" width="20.33203125" style="63" customWidth="1"/>
    <col min="32" max="32" width="36.88671875" style="63" customWidth="1"/>
    <col min="33" max="37" width="20.33203125" style="63" customWidth="1"/>
    <col min="38" max="253" width="9.109375" style="63"/>
    <col min="254" max="254" width="3.5546875" style="63" bestFit="1" customWidth="1"/>
    <col min="255" max="255" width="12.88671875" style="63" customWidth="1"/>
    <col min="256" max="256" width="14.44140625" style="63" customWidth="1"/>
    <col min="257" max="257" width="12.6640625" style="63" bestFit="1" customWidth="1"/>
    <col min="258" max="258" width="20" style="63" customWidth="1"/>
    <col min="259" max="260" width="15.109375" style="63" customWidth="1"/>
    <col min="261" max="261" width="16.44140625" style="63" customWidth="1"/>
    <col min="262" max="262" width="14.109375" style="63" customWidth="1"/>
    <col min="263" max="263" width="13.33203125" style="63" customWidth="1"/>
    <col min="264" max="265" width="15.5546875" style="63" customWidth="1"/>
    <col min="266" max="266" width="14.33203125" style="63" bestFit="1" customWidth="1"/>
    <col min="267" max="267" width="14.33203125" style="63" customWidth="1"/>
    <col min="268" max="268" width="14.88671875" style="63" customWidth="1"/>
    <col min="269" max="270" width="15.33203125" style="63" customWidth="1"/>
    <col min="271" max="271" width="12" style="63" customWidth="1"/>
    <col min="272" max="272" width="14.33203125" style="63" customWidth="1"/>
    <col min="273" max="273" width="15" style="63" customWidth="1"/>
    <col min="274" max="274" width="14" style="63" customWidth="1"/>
    <col min="275" max="275" width="16.6640625" style="63" customWidth="1"/>
    <col min="276" max="276" width="15" style="63" customWidth="1"/>
    <col min="277" max="277" width="12.88671875" style="63" customWidth="1"/>
    <col min="278" max="278" width="19.6640625" style="63" customWidth="1"/>
    <col min="279" max="282" width="14.5546875" style="63" customWidth="1"/>
    <col min="283" max="283" width="13.6640625" style="63" customWidth="1"/>
    <col min="284" max="285" width="9.109375" style="63"/>
    <col min="286" max="286" width="15.5546875" style="63" customWidth="1"/>
    <col min="287" max="287" width="20.33203125" style="63" customWidth="1"/>
    <col min="288" max="288" width="36.88671875" style="63" customWidth="1"/>
    <col min="289" max="293" width="20.33203125" style="63" customWidth="1"/>
    <col min="294" max="509" width="9.109375" style="63"/>
    <col min="510" max="510" width="3.5546875" style="63" bestFit="1" customWidth="1"/>
    <col min="511" max="511" width="12.88671875" style="63" customWidth="1"/>
    <col min="512" max="512" width="14.44140625" style="63" customWidth="1"/>
    <col min="513" max="513" width="12.6640625" style="63" bestFit="1" customWidth="1"/>
    <col min="514" max="514" width="20" style="63" customWidth="1"/>
    <col min="515" max="516" width="15.109375" style="63" customWidth="1"/>
    <col min="517" max="517" width="16.44140625" style="63" customWidth="1"/>
    <col min="518" max="518" width="14.109375" style="63" customWidth="1"/>
    <col min="519" max="519" width="13.33203125" style="63" customWidth="1"/>
    <col min="520" max="521" width="15.5546875" style="63" customWidth="1"/>
    <col min="522" max="522" width="14.33203125" style="63" bestFit="1" customWidth="1"/>
    <col min="523" max="523" width="14.33203125" style="63" customWidth="1"/>
    <col min="524" max="524" width="14.88671875" style="63" customWidth="1"/>
    <col min="525" max="526" width="15.33203125" style="63" customWidth="1"/>
    <col min="527" max="527" width="12" style="63" customWidth="1"/>
    <col min="528" max="528" width="14.33203125" style="63" customWidth="1"/>
    <col min="529" max="529" width="15" style="63" customWidth="1"/>
    <col min="530" max="530" width="14" style="63" customWidth="1"/>
    <col min="531" max="531" width="16.6640625" style="63" customWidth="1"/>
    <col min="532" max="532" width="15" style="63" customWidth="1"/>
    <col min="533" max="533" width="12.88671875" style="63" customWidth="1"/>
    <col min="534" max="534" width="19.6640625" style="63" customWidth="1"/>
    <col min="535" max="538" width="14.5546875" style="63" customWidth="1"/>
    <col min="539" max="539" width="13.6640625" style="63" customWidth="1"/>
    <col min="540" max="541" width="9.109375" style="63"/>
    <col min="542" max="542" width="15.5546875" style="63" customWidth="1"/>
    <col min="543" max="543" width="20.33203125" style="63" customWidth="1"/>
    <col min="544" max="544" width="36.88671875" style="63" customWidth="1"/>
    <col min="545" max="549" width="20.33203125" style="63" customWidth="1"/>
    <col min="550" max="765" width="9.109375" style="63"/>
    <col min="766" max="766" width="3.5546875" style="63" bestFit="1" customWidth="1"/>
    <col min="767" max="767" width="12.88671875" style="63" customWidth="1"/>
    <col min="768" max="768" width="14.44140625" style="63" customWidth="1"/>
    <col min="769" max="769" width="12.6640625" style="63" bestFit="1" customWidth="1"/>
    <col min="770" max="770" width="20" style="63" customWidth="1"/>
    <col min="771" max="772" width="15.109375" style="63" customWidth="1"/>
    <col min="773" max="773" width="16.44140625" style="63" customWidth="1"/>
    <col min="774" max="774" width="14.109375" style="63" customWidth="1"/>
    <col min="775" max="775" width="13.33203125" style="63" customWidth="1"/>
    <col min="776" max="777" width="15.5546875" style="63" customWidth="1"/>
    <col min="778" max="778" width="14.33203125" style="63" bestFit="1" customWidth="1"/>
    <col min="779" max="779" width="14.33203125" style="63" customWidth="1"/>
    <col min="780" max="780" width="14.88671875" style="63" customWidth="1"/>
    <col min="781" max="782" width="15.33203125" style="63" customWidth="1"/>
    <col min="783" max="783" width="12" style="63" customWidth="1"/>
    <col min="784" max="784" width="14.33203125" style="63" customWidth="1"/>
    <col min="785" max="785" width="15" style="63" customWidth="1"/>
    <col min="786" max="786" width="14" style="63" customWidth="1"/>
    <col min="787" max="787" width="16.6640625" style="63" customWidth="1"/>
    <col min="788" max="788" width="15" style="63" customWidth="1"/>
    <col min="789" max="789" width="12.88671875" style="63" customWidth="1"/>
    <col min="790" max="790" width="19.6640625" style="63" customWidth="1"/>
    <col min="791" max="794" width="14.5546875" style="63" customWidth="1"/>
    <col min="795" max="795" width="13.6640625" style="63" customWidth="1"/>
    <col min="796" max="797" width="9.109375" style="63"/>
    <col min="798" max="798" width="15.5546875" style="63" customWidth="1"/>
    <col min="799" max="799" width="20.33203125" style="63" customWidth="1"/>
    <col min="800" max="800" width="36.88671875" style="63" customWidth="1"/>
    <col min="801" max="805" width="20.33203125" style="63" customWidth="1"/>
    <col min="806" max="1021" width="9.109375" style="63"/>
    <col min="1022" max="1022" width="3.5546875" style="63" bestFit="1" customWidth="1"/>
    <col min="1023" max="1023" width="12.88671875" style="63" customWidth="1"/>
    <col min="1024" max="1024" width="14.44140625" style="63" customWidth="1"/>
    <col min="1025" max="1025" width="12.6640625" style="63" bestFit="1" customWidth="1"/>
    <col min="1026" max="1026" width="20" style="63" customWidth="1"/>
    <col min="1027" max="1028" width="15.109375" style="63" customWidth="1"/>
    <col min="1029" max="1029" width="16.44140625" style="63" customWidth="1"/>
    <col min="1030" max="1030" width="14.109375" style="63" customWidth="1"/>
    <col min="1031" max="1031" width="13.33203125" style="63" customWidth="1"/>
    <col min="1032" max="1033" width="15.5546875" style="63" customWidth="1"/>
    <col min="1034" max="1034" width="14.33203125" style="63" bestFit="1" customWidth="1"/>
    <col min="1035" max="1035" width="14.33203125" style="63" customWidth="1"/>
    <col min="1036" max="1036" width="14.88671875" style="63" customWidth="1"/>
    <col min="1037" max="1038" width="15.33203125" style="63" customWidth="1"/>
    <col min="1039" max="1039" width="12" style="63" customWidth="1"/>
    <col min="1040" max="1040" width="14.33203125" style="63" customWidth="1"/>
    <col min="1041" max="1041" width="15" style="63" customWidth="1"/>
    <col min="1042" max="1042" width="14" style="63" customWidth="1"/>
    <col min="1043" max="1043" width="16.6640625" style="63" customWidth="1"/>
    <col min="1044" max="1044" width="15" style="63" customWidth="1"/>
    <col min="1045" max="1045" width="12.88671875" style="63" customWidth="1"/>
    <col min="1046" max="1046" width="19.6640625" style="63" customWidth="1"/>
    <col min="1047" max="1050" width="14.5546875" style="63" customWidth="1"/>
    <col min="1051" max="1051" width="13.6640625" style="63" customWidth="1"/>
    <col min="1052" max="1053" width="9.109375" style="63"/>
    <col min="1054" max="1054" width="15.5546875" style="63" customWidth="1"/>
    <col min="1055" max="1055" width="20.33203125" style="63" customWidth="1"/>
    <col min="1056" max="1056" width="36.88671875" style="63" customWidth="1"/>
    <col min="1057" max="1061" width="20.33203125" style="63" customWidth="1"/>
    <col min="1062" max="1277" width="9.109375" style="63"/>
    <col min="1278" max="1278" width="3.5546875" style="63" bestFit="1" customWidth="1"/>
    <col min="1279" max="1279" width="12.88671875" style="63" customWidth="1"/>
    <col min="1280" max="1280" width="14.44140625" style="63" customWidth="1"/>
    <col min="1281" max="1281" width="12.6640625" style="63" bestFit="1" customWidth="1"/>
    <col min="1282" max="1282" width="20" style="63" customWidth="1"/>
    <col min="1283" max="1284" width="15.109375" style="63" customWidth="1"/>
    <col min="1285" max="1285" width="16.44140625" style="63" customWidth="1"/>
    <col min="1286" max="1286" width="14.109375" style="63" customWidth="1"/>
    <col min="1287" max="1287" width="13.33203125" style="63" customWidth="1"/>
    <col min="1288" max="1289" width="15.5546875" style="63" customWidth="1"/>
    <col min="1290" max="1290" width="14.33203125" style="63" bestFit="1" customWidth="1"/>
    <col min="1291" max="1291" width="14.33203125" style="63" customWidth="1"/>
    <col min="1292" max="1292" width="14.88671875" style="63" customWidth="1"/>
    <col min="1293" max="1294" width="15.33203125" style="63" customWidth="1"/>
    <col min="1295" max="1295" width="12" style="63" customWidth="1"/>
    <col min="1296" max="1296" width="14.33203125" style="63" customWidth="1"/>
    <col min="1297" max="1297" width="15" style="63" customWidth="1"/>
    <col min="1298" max="1298" width="14" style="63" customWidth="1"/>
    <col min="1299" max="1299" width="16.6640625" style="63" customWidth="1"/>
    <col min="1300" max="1300" width="15" style="63" customWidth="1"/>
    <col min="1301" max="1301" width="12.88671875" style="63" customWidth="1"/>
    <col min="1302" max="1302" width="19.6640625" style="63" customWidth="1"/>
    <col min="1303" max="1306" width="14.5546875" style="63" customWidth="1"/>
    <col min="1307" max="1307" width="13.6640625" style="63" customWidth="1"/>
    <col min="1308" max="1309" width="9.109375" style="63"/>
    <col min="1310" max="1310" width="15.5546875" style="63" customWidth="1"/>
    <col min="1311" max="1311" width="20.33203125" style="63" customWidth="1"/>
    <col min="1312" max="1312" width="36.88671875" style="63" customWidth="1"/>
    <col min="1313" max="1317" width="20.33203125" style="63" customWidth="1"/>
    <col min="1318" max="1533" width="9.109375" style="63"/>
    <col min="1534" max="1534" width="3.5546875" style="63" bestFit="1" customWidth="1"/>
    <col min="1535" max="1535" width="12.88671875" style="63" customWidth="1"/>
    <col min="1536" max="1536" width="14.44140625" style="63" customWidth="1"/>
    <col min="1537" max="1537" width="12.6640625" style="63" bestFit="1" customWidth="1"/>
    <col min="1538" max="1538" width="20" style="63" customWidth="1"/>
    <col min="1539" max="1540" width="15.109375" style="63" customWidth="1"/>
    <col min="1541" max="1541" width="16.44140625" style="63" customWidth="1"/>
    <col min="1542" max="1542" width="14.109375" style="63" customWidth="1"/>
    <col min="1543" max="1543" width="13.33203125" style="63" customWidth="1"/>
    <col min="1544" max="1545" width="15.5546875" style="63" customWidth="1"/>
    <col min="1546" max="1546" width="14.33203125" style="63" bestFit="1" customWidth="1"/>
    <col min="1547" max="1547" width="14.33203125" style="63" customWidth="1"/>
    <col min="1548" max="1548" width="14.88671875" style="63" customWidth="1"/>
    <col min="1549" max="1550" width="15.33203125" style="63" customWidth="1"/>
    <col min="1551" max="1551" width="12" style="63" customWidth="1"/>
    <col min="1552" max="1552" width="14.33203125" style="63" customWidth="1"/>
    <col min="1553" max="1553" width="15" style="63" customWidth="1"/>
    <col min="1554" max="1554" width="14" style="63" customWidth="1"/>
    <col min="1555" max="1555" width="16.6640625" style="63" customWidth="1"/>
    <col min="1556" max="1556" width="15" style="63" customWidth="1"/>
    <col min="1557" max="1557" width="12.88671875" style="63" customWidth="1"/>
    <col min="1558" max="1558" width="19.6640625" style="63" customWidth="1"/>
    <col min="1559" max="1562" width="14.5546875" style="63" customWidth="1"/>
    <col min="1563" max="1563" width="13.6640625" style="63" customWidth="1"/>
    <col min="1564" max="1565" width="9.109375" style="63"/>
    <col min="1566" max="1566" width="15.5546875" style="63" customWidth="1"/>
    <col min="1567" max="1567" width="20.33203125" style="63" customWidth="1"/>
    <col min="1568" max="1568" width="36.88671875" style="63" customWidth="1"/>
    <col min="1569" max="1573" width="20.33203125" style="63" customWidth="1"/>
    <col min="1574" max="1789" width="9.109375" style="63"/>
    <col min="1790" max="1790" width="3.5546875" style="63" bestFit="1" customWidth="1"/>
    <col min="1791" max="1791" width="12.88671875" style="63" customWidth="1"/>
    <col min="1792" max="1792" width="14.44140625" style="63" customWidth="1"/>
    <col min="1793" max="1793" width="12.6640625" style="63" bestFit="1" customWidth="1"/>
    <col min="1794" max="1794" width="20" style="63" customWidth="1"/>
    <col min="1795" max="1796" width="15.109375" style="63" customWidth="1"/>
    <col min="1797" max="1797" width="16.44140625" style="63" customWidth="1"/>
    <col min="1798" max="1798" width="14.109375" style="63" customWidth="1"/>
    <col min="1799" max="1799" width="13.33203125" style="63" customWidth="1"/>
    <col min="1800" max="1801" width="15.5546875" style="63" customWidth="1"/>
    <col min="1802" max="1802" width="14.33203125" style="63" bestFit="1" customWidth="1"/>
    <col min="1803" max="1803" width="14.33203125" style="63" customWidth="1"/>
    <col min="1804" max="1804" width="14.88671875" style="63" customWidth="1"/>
    <col min="1805" max="1806" width="15.33203125" style="63" customWidth="1"/>
    <col min="1807" max="1807" width="12" style="63" customWidth="1"/>
    <col min="1808" max="1808" width="14.33203125" style="63" customWidth="1"/>
    <col min="1809" max="1809" width="15" style="63" customWidth="1"/>
    <col min="1810" max="1810" width="14" style="63" customWidth="1"/>
    <col min="1811" max="1811" width="16.6640625" style="63" customWidth="1"/>
    <col min="1812" max="1812" width="15" style="63" customWidth="1"/>
    <col min="1813" max="1813" width="12.88671875" style="63" customWidth="1"/>
    <col min="1814" max="1814" width="19.6640625" style="63" customWidth="1"/>
    <col min="1815" max="1818" width="14.5546875" style="63" customWidth="1"/>
    <col min="1819" max="1819" width="13.6640625" style="63" customWidth="1"/>
    <col min="1820" max="1821" width="9.109375" style="63"/>
    <col min="1822" max="1822" width="15.5546875" style="63" customWidth="1"/>
    <col min="1823" max="1823" width="20.33203125" style="63" customWidth="1"/>
    <col min="1824" max="1824" width="36.88671875" style="63" customWidth="1"/>
    <col min="1825" max="1829" width="20.33203125" style="63" customWidth="1"/>
    <col min="1830" max="2045" width="9.109375" style="63"/>
    <col min="2046" max="2046" width="3.5546875" style="63" bestFit="1" customWidth="1"/>
    <col min="2047" max="2047" width="12.88671875" style="63" customWidth="1"/>
    <col min="2048" max="2048" width="14.44140625" style="63" customWidth="1"/>
    <col min="2049" max="2049" width="12.6640625" style="63" bestFit="1" customWidth="1"/>
    <col min="2050" max="2050" width="20" style="63" customWidth="1"/>
    <col min="2051" max="2052" width="15.109375" style="63" customWidth="1"/>
    <col min="2053" max="2053" width="16.44140625" style="63" customWidth="1"/>
    <col min="2054" max="2054" width="14.109375" style="63" customWidth="1"/>
    <col min="2055" max="2055" width="13.33203125" style="63" customWidth="1"/>
    <col min="2056" max="2057" width="15.5546875" style="63" customWidth="1"/>
    <col min="2058" max="2058" width="14.33203125" style="63" bestFit="1" customWidth="1"/>
    <col min="2059" max="2059" width="14.33203125" style="63" customWidth="1"/>
    <col min="2060" max="2060" width="14.88671875" style="63" customWidth="1"/>
    <col min="2061" max="2062" width="15.33203125" style="63" customWidth="1"/>
    <col min="2063" max="2063" width="12" style="63" customWidth="1"/>
    <col min="2064" max="2064" width="14.33203125" style="63" customWidth="1"/>
    <col min="2065" max="2065" width="15" style="63" customWidth="1"/>
    <col min="2066" max="2066" width="14" style="63" customWidth="1"/>
    <col min="2067" max="2067" width="16.6640625" style="63" customWidth="1"/>
    <col min="2068" max="2068" width="15" style="63" customWidth="1"/>
    <col min="2069" max="2069" width="12.88671875" style="63" customWidth="1"/>
    <col min="2070" max="2070" width="19.6640625" style="63" customWidth="1"/>
    <col min="2071" max="2074" width="14.5546875" style="63" customWidth="1"/>
    <col min="2075" max="2075" width="13.6640625" style="63" customWidth="1"/>
    <col min="2076" max="2077" width="9.109375" style="63"/>
    <col min="2078" max="2078" width="15.5546875" style="63" customWidth="1"/>
    <col min="2079" max="2079" width="20.33203125" style="63" customWidth="1"/>
    <col min="2080" max="2080" width="36.88671875" style="63" customWidth="1"/>
    <col min="2081" max="2085" width="20.33203125" style="63" customWidth="1"/>
    <col min="2086" max="2301" width="9.109375" style="63"/>
    <col min="2302" max="2302" width="3.5546875" style="63" bestFit="1" customWidth="1"/>
    <col min="2303" max="2303" width="12.88671875" style="63" customWidth="1"/>
    <col min="2304" max="2304" width="14.44140625" style="63" customWidth="1"/>
    <col min="2305" max="2305" width="12.6640625" style="63" bestFit="1" customWidth="1"/>
    <col min="2306" max="2306" width="20" style="63" customWidth="1"/>
    <col min="2307" max="2308" width="15.109375" style="63" customWidth="1"/>
    <col min="2309" max="2309" width="16.44140625" style="63" customWidth="1"/>
    <col min="2310" max="2310" width="14.109375" style="63" customWidth="1"/>
    <col min="2311" max="2311" width="13.33203125" style="63" customWidth="1"/>
    <col min="2312" max="2313" width="15.5546875" style="63" customWidth="1"/>
    <col min="2314" max="2314" width="14.33203125" style="63" bestFit="1" customWidth="1"/>
    <col min="2315" max="2315" width="14.33203125" style="63" customWidth="1"/>
    <col min="2316" max="2316" width="14.88671875" style="63" customWidth="1"/>
    <col min="2317" max="2318" width="15.33203125" style="63" customWidth="1"/>
    <col min="2319" max="2319" width="12" style="63" customWidth="1"/>
    <col min="2320" max="2320" width="14.33203125" style="63" customWidth="1"/>
    <col min="2321" max="2321" width="15" style="63" customWidth="1"/>
    <col min="2322" max="2322" width="14" style="63" customWidth="1"/>
    <col min="2323" max="2323" width="16.6640625" style="63" customWidth="1"/>
    <col min="2324" max="2324" width="15" style="63" customWidth="1"/>
    <col min="2325" max="2325" width="12.88671875" style="63" customWidth="1"/>
    <col min="2326" max="2326" width="19.6640625" style="63" customWidth="1"/>
    <col min="2327" max="2330" width="14.5546875" style="63" customWidth="1"/>
    <col min="2331" max="2331" width="13.6640625" style="63" customWidth="1"/>
    <col min="2332" max="2333" width="9.109375" style="63"/>
    <col min="2334" max="2334" width="15.5546875" style="63" customWidth="1"/>
    <col min="2335" max="2335" width="20.33203125" style="63" customWidth="1"/>
    <col min="2336" max="2336" width="36.88671875" style="63" customWidth="1"/>
    <col min="2337" max="2341" width="20.33203125" style="63" customWidth="1"/>
    <col min="2342" max="2557" width="9.109375" style="63"/>
    <col min="2558" max="2558" width="3.5546875" style="63" bestFit="1" customWidth="1"/>
    <col min="2559" max="2559" width="12.88671875" style="63" customWidth="1"/>
    <col min="2560" max="2560" width="14.44140625" style="63" customWidth="1"/>
    <col min="2561" max="2561" width="12.6640625" style="63" bestFit="1" customWidth="1"/>
    <col min="2562" max="2562" width="20" style="63" customWidth="1"/>
    <col min="2563" max="2564" width="15.109375" style="63" customWidth="1"/>
    <col min="2565" max="2565" width="16.44140625" style="63" customWidth="1"/>
    <col min="2566" max="2566" width="14.109375" style="63" customWidth="1"/>
    <col min="2567" max="2567" width="13.33203125" style="63" customWidth="1"/>
    <col min="2568" max="2569" width="15.5546875" style="63" customWidth="1"/>
    <col min="2570" max="2570" width="14.33203125" style="63" bestFit="1" customWidth="1"/>
    <col min="2571" max="2571" width="14.33203125" style="63" customWidth="1"/>
    <col min="2572" max="2572" width="14.88671875" style="63" customWidth="1"/>
    <col min="2573" max="2574" width="15.33203125" style="63" customWidth="1"/>
    <col min="2575" max="2575" width="12" style="63" customWidth="1"/>
    <col min="2576" max="2576" width="14.33203125" style="63" customWidth="1"/>
    <col min="2577" max="2577" width="15" style="63" customWidth="1"/>
    <col min="2578" max="2578" width="14" style="63" customWidth="1"/>
    <col min="2579" max="2579" width="16.6640625" style="63" customWidth="1"/>
    <col min="2580" max="2580" width="15" style="63" customWidth="1"/>
    <col min="2581" max="2581" width="12.88671875" style="63" customWidth="1"/>
    <col min="2582" max="2582" width="19.6640625" style="63" customWidth="1"/>
    <col min="2583" max="2586" width="14.5546875" style="63" customWidth="1"/>
    <col min="2587" max="2587" width="13.6640625" style="63" customWidth="1"/>
    <col min="2588" max="2589" width="9.109375" style="63"/>
    <col min="2590" max="2590" width="15.5546875" style="63" customWidth="1"/>
    <col min="2591" max="2591" width="20.33203125" style="63" customWidth="1"/>
    <col min="2592" max="2592" width="36.88671875" style="63" customWidth="1"/>
    <col min="2593" max="2597" width="20.33203125" style="63" customWidth="1"/>
    <col min="2598" max="2813" width="9.109375" style="63"/>
    <col min="2814" max="2814" width="3.5546875" style="63" bestFit="1" customWidth="1"/>
    <col min="2815" max="2815" width="12.88671875" style="63" customWidth="1"/>
    <col min="2816" max="2816" width="14.44140625" style="63" customWidth="1"/>
    <col min="2817" max="2817" width="12.6640625" style="63" bestFit="1" customWidth="1"/>
    <col min="2818" max="2818" width="20" style="63" customWidth="1"/>
    <col min="2819" max="2820" width="15.109375" style="63" customWidth="1"/>
    <col min="2821" max="2821" width="16.44140625" style="63" customWidth="1"/>
    <col min="2822" max="2822" width="14.109375" style="63" customWidth="1"/>
    <col min="2823" max="2823" width="13.33203125" style="63" customWidth="1"/>
    <col min="2824" max="2825" width="15.5546875" style="63" customWidth="1"/>
    <col min="2826" max="2826" width="14.33203125" style="63" bestFit="1" customWidth="1"/>
    <col min="2827" max="2827" width="14.33203125" style="63" customWidth="1"/>
    <col min="2828" max="2828" width="14.88671875" style="63" customWidth="1"/>
    <col min="2829" max="2830" width="15.33203125" style="63" customWidth="1"/>
    <col min="2831" max="2831" width="12" style="63" customWidth="1"/>
    <col min="2832" max="2832" width="14.33203125" style="63" customWidth="1"/>
    <col min="2833" max="2833" width="15" style="63" customWidth="1"/>
    <col min="2834" max="2834" width="14" style="63" customWidth="1"/>
    <col min="2835" max="2835" width="16.6640625" style="63" customWidth="1"/>
    <col min="2836" max="2836" width="15" style="63" customWidth="1"/>
    <col min="2837" max="2837" width="12.88671875" style="63" customWidth="1"/>
    <col min="2838" max="2838" width="19.6640625" style="63" customWidth="1"/>
    <col min="2839" max="2842" width="14.5546875" style="63" customWidth="1"/>
    <col min="2843" max="2843" width="13.6640625" style="63" customWidth="1"/>
    <col min="2844" max="2845" width="9.109375" style="63"/>
    <col min="2846" max="2846" width="15.5546875" style="63" customWidth="1"/>
    <col min="2847" max="2847" width="20.33203125" style="63" customWidth="1"/>
    <col min="2848" max="2848" width="36.88671875" style="63" customWidth="1"/>
    <col min="2849" max="2853" width="20.33203125" style="63" customWidth="1"/>
    <col min="2854" max="3069" width="9.109375" style="63"/>
    <col min="3070" max="3070" width="3.5546875" style="63" bestFit="1" customWidth="1"/>
    <col min="3071" max="3071" width="12.88671875" style="63" customWidth="1"/>
    <col min="3072" max="3072" width="14.44140625" style="63" customWidth="1"/>
    <col min="3073" max="3073" width="12.6640625" style="63" bestFit="1" customWidth="1"/>
    <col min="3074" max="3074" width="20" style="63" customWidth="1"/>
    <col min="3075" max="3076" width="15.109375" style="63" customWidth="1"/>
    <col min="3077" max="3077" width="16.44140625" style="63" customWidth="1"/>
    <col min="3078" max="3078" width="14.109375" style="63" customWidth="1"/>
    <col min="3079" max="3079" width="13.33203125" style="63" customWidth="1"/>
    <col min="3080" max="3081" width="15.5546875" style="63" customWidth="1"/>
    <col min="3082" max="3082" width="14.33203125" style="63" bestFit="1" customWidth="1"/>
    <col min="3083" max="3083" width="14.33203125" style="63" customWidth="1"/>
    <col min="3084" max="3084" width="14.88671875" style="63" customWidth="1"/>
    <col min="3085" max="3086" width="15.33203125" style="63" customWidth="1"/>
    <col min="3087" max="3087" width="12" style="63" customWidth="1"/>
    <col min="3088" max="3088" width="14.33203125" style="63" customWidth="1"/>
    <col min="3089" max="3089" width="15" style="63" customWidth="1"/>
    <col min="3090" max="3090" width="14" style="63" customWidth="1"/>
    <col min="3091" max="3091" width="16.6640625" style="63" customWidth="1"/>
    <col min="3092" max="3092" width="15" style="63" customWidth="1"/>
    <col min="3093" max="3093" width="12.88671875" style="63" customWidth="1"/>
    <col min="3094" max="3094" width="19.6640625" style="63" customWidth="1"/>
    <col min="3095" max="3098" width="14.5546875" style="63" customWidth="1"/>
    <col min="3099" max="3099" width="13.6640625" style="63" customWidth="1"/>
    <col min="3100" max="3101" width="9.109375" style="63"/>
    <col min="3102" max="3102" width="15.5546875" style="63" customWidth="1"/>
    <col min="3103" max="3103" width="20.33203125" style="63" customWidth="1"/>
    <col min="3104" max="3104" width="36.88671875" style="63" customWidth="1"/>
    <col min="3105" max="3109" width="20.33203125" style="63" customWidth="1"/>
    <col min="3110" max="3325" width="9.109375" style="63"/>
    <col min="3326" max="3326" width="3.5546875" style="63" bestFit="1" customWidth="1"/>
    <col min="3327" max="3327" width="12.88671875" style="63" customWidth="1"/>
    <col min="3328" max="3328" width="14.44140625" style="63" customWidth="1"/>
    <col min="3329" max="3329" width="12.6640625" style="63" bestFit="1" customWidth="1"/>
    <col min="3330" max="3330" width="20" style="63" customWidth="1"/>
    <col min="3331" max="3332" width="15.109375" style="63" customWidth="1"/>
    <col min="3333" max="3333" width="16.44140625" style="63" customWidth="1"/>
    <col min="3334" max="3334" width="14.109375" style="63" customWidth="1"/>
    <col min="3335" max="3335" width="13.33203125" style="63" customWidth="1"/>
    <col min="3336" max="3337" width="15.5546875" style="63" customWidth="1"/>
    <col min="3338" max="3338" width="14.33203125" style="63" bestFit="1" customWidth="1"/>
    <col min="3339" max="3339" width="14.33203125" style="63" customWidth="1"/>
    <col min="3340" max="3340" width="14.88671875" style="63" customWidth="1"/>
    <col min="3341" max="3342" width="15.33203125" style="63" customWidth="1"/>
    <col min="3343" max="3343" width="12" style="63" customWidth="1"/>
    <col min="3344" max="3344" width="14.33203125" style="63" customWidth="1"/>
    <col min="3345" max="3345" width="15" style="63" customWidth="1"/>
    <col min="3346" max="3346" width="14" style="63" customWidth="1"/>
    <col min="3347" max="3347" width="16.6640625" style="63" customWidth="1"/>
    <col min="3348" max="3348" width="15" style="63" customWidth="1"/>
    <col min="3349" max="3349" width="12.88671875" style="63" customWidth="1"/>
    <col min="3350" max="3350" width="19.6640625" style="63" customWidth="1"/>
    <col min="3351" max="3354" width="14.5546875" style="63" customWidth="1"/>
    <col min="3355" max="3355" width="13.6640625" style="63" customWidth="1"/>
    <col min="3356" max="3357" width="9.109375" style="63"/>
    <col min="3358" max="3358" width="15.5546875" style="63" customWidth="1"/>
    <col min="3359" max="3359" width="20.33203125" style="63" customWidth="1"/>
    <col min="3360" max="3360" width="36.88671875" style="63" customWidth="1"/>
    <col min="3361" max="3365" width="20.33203125" style="63" customWidth="1"/>
    <col min="3366" max="3581" width="9.109375" style="63"/>
    <col min="3582" max="3582" width="3.5546875" style="63" bestFit="1" customWidth="1"/>
    <col min="3583" max="3583" width="12.88671875" style="63" customWidth="1"/>
    <col min="3584" max="3584" width="14.44140625" style="63" customWidth="1"/>
    <col min="3585" max="3585" width="12.6640625" style="63" bestFit="1" customWidth="1"/>
    <col min="3586" max="3586" width="20" style="63" customWidth="1"/>
    <col min="3587" max="3588" width="15.109375" style="63" customWidth="1"/>
    <col min="3589" max="3589" width="16.44140625" style="63" customWidth="1"/>
    <col min="3590" max="3590" width="14.109375" style="63" customWidth="1"/>
    <col min="3591" max="3591" width="13.33203125" style="63" customWidth="1"/>
    <col min="3592" max="3593" width="15.5546875" style="63" customWidth="1"/>
    <col min="3594" max="3594" width="14.33203125" style="63" bestFit="1" customWidth="1"/>
    <col min="3595" max="3595" width="14.33203125" style="63" customWidth="1"/>
    <col min="3596" max="3596" width="14.88671875" style="63" customWidth="1"/>
    <col min="3597" max="3598" width="15.33203125" style="63" customWidth="1"/>
    <col min="3599" max="3599" width="12" style="63" customWidth="1"/>
    <col min="3600" max="3600" width="14.33203125" style="63" customWidth="1"/>
    <col min="3601" max="3601" width="15" style="63" customWidth="1"/>
    <col min="3602" max="3602" width="14" style="63" customWidth="1"/>
    <col min="3603" max="3603" width="16.6640625" style="63" customWidth="1"/>
    <col min="3604" max="3604" width="15" style="63" customWidth="1"/>
    <col min="3605" max="3605" width="12.88671875" style="63" customWidth="1"/>
    <col min="3606" max="3606" width="19.6640625" style="63" customWidth="1"/>
    <col min="3607" max="3610" width="14.5546875" style="63" customWidth="1"/>
    <col min="3611" max="3611" width="13.6640625" style="63" customWidth="1"/>
    <col min="3612" max="3613" width="9.109375" style="63"/>
    <col min="3614" max="3614" width="15.5546875" style="63" customWidth="1"/>
    <col min="3615" max="3615" width="20.33203125" style="63" customWidth="1"/>
    <col min="3616" max="3616" width="36.88671875" style="63" customWidth="1"/>
    <col min="3617" max="3621" width="20.33203125" style="63" customWidth="1"/>
    <col min="3622" max="3837" width="9.109375" style="63"/>
    <col min="3838" max="3838" width="3.5546875" style="63" bestFit="1" customWidth="1"/>
    <col min="3839" max="3839" width="12.88671875" style="63" customWidth="1"/>
    <col min="3840" max="3840" width="14.44140625" style="63" customWidth="1"/>
    <col min="3841" max="3841" width="12.6640625" style="63" bestFit="1" customWidth="1"/>
    <col min="3842" max="3842" width="20" style="63" customWidth="1"/>
    <col min="3843" max="3844" width="15.109375" style="63" customWidth="1"/>
    <col min="3845" max="3845" width="16.44140625" style="63" customWidth="1"/>
    <col min="3846" max="3846" width="14.109375" style="63" customWidth="1"/>
    <col min="3847" max="3847" width="13.33203125" style="63" customWidth="1"/>
    <col min="3848" max="3849" width="15.5546875" style="63" customWidth="1"/>
    <col min="3850" max="3850" width="14.33203125" style="63" bestFit="1" customWidth="1"/>
    <col min="3851" max="3851" width="14.33203125" style="63" customWidth="1"/>
    <col min="3852" max="3852" width="14.88671875" style="63" customWidth="1"/>
    <col min="3853" max="3854" width="15.33203125" style="63" customWidth="1"/>
    <col min="3855" max="3855" width="12" style="63" customWidth="1"/>
    <col min="3856" max="3856" width="14.33203125" style="63" customWidth="1"/>
    <col min="3857" max="3857" width="15" style="63" customWidth="1"/>
    <col min="3858" max="3858" width="14" style="63" customWidth="1"/>
    <col min="3859" max="3859" width="16.6640625" style="63" customWidth="1"/>
    <col min="3860" max="3860" width="15" style="63" customWidth="1"/>
    <col min="3861" max="3861" width="12.88671875" style="63" customWidth="1"/>
    <col min="3862" max="3862" width="19.6640625" style="63" customWidth="1"/>
    <col min="3863" max="3866" width="14.5546875" style="63" customWidth="1"/>
    <col min="3867" max="3867" width="13.6640625" style="63" customWidth="1"/>
    <col min="3868" max="3869" width="9.109375" style="63"/>
    <col min="3870" max="3870" width="15.5546875" style="63" customWidth="1"/>
    <col min="3871" max="3871" width="20.33203125" style="63" customWidth="1"/>
    <col min="3872" max="3872" width="36.88671875" style="63" customWidth="1"/>
    <col min="3873" max="3877" width="20.33203125" style="63" customWidth="1"/>
    <col min="3878" max="4093" width="9.109375" style="63"/>
    <col min="4094" max="4094" width="3.5546875" style="63" bestFit="1" customWidth="1"/>
    <col min="4095" max="4095" width="12.88671875" style="63" customWidth="1"/>
    <col min="4096" max="4096" width="14.44140625" style="63" customWidth="1"/>
    <col min="4097" max="4097" width="12.6640625" style="63" bestFit="1" customWidth="1"/>
    <col min="4098" max="4098" width="20" style="63" customWidth="1"/>
    <col min="4099" max="4100" width="15.109375" style="63" customWidth="1"/>
    <col min="4101" max="4101" width="16.44140625" style="63" customWidth="1"/>
    <col min="4102" max="4102" width="14.109375" style="63" customWidth="1"/>
    <col min="4103" max="4103" width="13.33203125" style="63" customWidth="1"/>
    <col min="4104" max="4105" width="15.5546875" style="63" customWidth="1"/>
    <col min="4106" max="4106" width="14.33203125" style="63" bestFit="1" customWidth="1"/>
    <col min="4107" max="4107" width="14.33203125" style="63" customWidth="1"/>
    <col min="4108" max="4108" width="14.88671875" style="63" customWidth="1"/>
    <col min="4109" max="4110" width="15.33203125" style="63" customWidth="1"/>
    <col min="4111" max="4111" width="12" style="63" customWidth="1"/>
    <col min="4112" max="4112" width="14.33203125" style="63" customWidth="1"/>
    <col min="4113" max="4113" width="15" style="63" customWidth="1"/>
    <col min="4114" max="4114" width="14" style="63" customWidth="1"/>
    <col min="4115" max="4115" width="16.6640625" style="63" customWidth="1"/>
    <col min="4116" max="4116" width="15" style="63" customWidth="1"/>
    <col min="4117" max="4117" width="12.88671875" style="63" customWidth="1"/>
    <col min="4118" max="4118" width="19.6640625" style="63" customWidth="1"/>
    <col min="4119" max="4122" width="14.5546875" style="63" customWidth="1"/>
    <col min="4123" max="4123" width="13.6640625" style="63" customWidth="1"/>
    <col min="4124" max="4125" width="9.109375" style="63"/>
    <col min="4126" max="4126" width="15.5546875" style="63" customWidth="1"/>
    <col min="4127" max="4127" width="20.33203125" style="63" customWidth="1"/>
    <col min="4128" max="4128" width="36.88671875" style="63" customWidth="1"/>
    <col min="4129" max="4133" width="20.33203125" style="63" customWidth="1"/>
    <col min="4134" max="4349" width="9.109375" style="63"/>
    <col min="4350" max="4350" width="3.5546875" style="63" bestFit="1" customWidth="1"/>
    <col min="4351" max="4351" width="12.88671875" style="63" customWidth="1"/>
    <col min="4352" max="4352" width="14.44140625" style="63" customWidth="1"/>
    <col min="4353" max="4353" width="12.6640625" style="63" bestFit="1" customWidth="1"/>
    <col min="4354" max="4354" width="20" style="63" customWidth="1"/>
    <col min="4355" max="4356" width="15.109375" style="63" customWidth="1"/>
    <col min="4357" max="4357" width="16.44140625" style="63" customWidth="1"/>
    <col min="4358" max="4358" width="14.109375" style="63" customWidth="1"/>
    <col min="4359" max="4359" width="13.33203125" style="63" customWidth="1"/>
    <col min="4360" max="4361" width="15.5546875" style="63" customWidth="1"/>
    <col min="4362" max="4362" width="14.33203125" style="63" bestFit="1" customWidth="1"/>
    <col min="4363" max="4363" width="14.33203125" style="63" customWidth="1"/>
    <col min="4364" max="4364" width="14.88671875" style="63" customWidth="1"/>
    <col min="4365" max="4366" width="15.33203125" style="63" customWidth="1"/>
    <col min="4367" max="4367" width="12" style="63" customWidth="1"/>
    <col min="4368" max="4368" width="14.33203125" style="63" customWidth="1"/>
    <col min="4369" max="4369" width="15" style="63" customWidth="1"/>
    <col min="4370" max="4370" width="14" style="63" customWidth="1"/>
    <col min="4371" max="4371" width="16.6640625" style="63" customWidth="1"/>
    <col min="4372" max="4372" width="15" style="63" customWidth="1"/>
    <col min="4373" max="4373" width="12.88671875" style="63" customWidth="1"/>
    <col min="4374" max="4374" width="19.6640625" style="63" customWidth="1"/>
    <col min="4375" max="4378" width="14.5546875" style="63" customWidth="1"/>
    <col min="4379" max="4379" width="13.6640625" style="63" customWidth="1"/>
    <col min="4380" max="4381" width="9.109375" style="63"/>
    <col min="4382" max="4382" width="15.5546875" style="63" customWidth="1"/>
    <col min="4383" max="4383" width="20.33203125" style="63" customWidth="1"/>
    <col min="4384" max="4384" width="36.88671875" style="63" customWidth="1"/>
    <col min="4385" max="4389" width="20.33203125" style="63" customWidth="1"/>
    <col min="4390" max="4605" width="9.109375" style="63"/>
    <col min="4606" max="4606" width="3.5546875" style="63" bestFit="1" customWidth="1"/>
    <col min="4607" max="4607" width="12.88671875" style="63" customWidth="1"/>
    <col min="4608" max="4608" width="14.44140625" style="63" customWidth="1"/>
    <col min="4609" max="4609" width="12.6640625" style="63" bestFit="1" customWidth="1"/>
    <col min="4610" max="4610" width="20" style="63" customWidth="1"/>
    <col min="4611" max="4612" width="15.109375" style="63" customWidth="1"/>
    <col min="4613" max="4613" width="16.44140625" style="63" customWidth="1"/>
    <col min="4614" max="4614" width="14.109375" style="63" customWidth="1"/>
    <col min="4615" max="4615" width="13.33203125" style="63" customWidth="1"/>
    <col min="4616" max="4617" width="15.5546875" style="63" customWidth="1"/>
    <col min="4618" max="4618" width="14.33203125" style="63" bestFit="1" customWidth="1"/>
    <col min="4619" max="4619" width="14.33203125" style="63" customWidth="1"/>
    <col min="4620" max="4620" width="14.88671875" style="63" customWidth="1"/>
    <col min="4621" max="4622" width="15.33203125" style="63" customWidth="1"/>
    <col min="4623" max="4623" width="12" style="63" customWidth="1"/>
    <col min="4624" max="4624" width="14.33203125" style="63" customWidth="1"/>
    <col min="4625" max="4625" width="15" style="63" customWidth="1"/>
    <col min="4626" max="4626" width="14" style="63" customWidth="1"/>
    <col min="4627" max="4627" width="16.6640625" style="63" customWidth="1"/>
    <col min="4628" max="4628" width="15" style="63" customWidth="1"/>
    <col min="4629" max="4629" width="12.88671875" style="63" customWidth="1"/>
    <col min="4630" max="4630" width="19.6640625" style="63" customWidth="1"/>
    <col min="4631" max="4634" width="14.5546875" style="63" customWidth="1"/>
    <col min="4635" max="4635" width="13.6640625" style="63" customWidth="1"/>
    <col min="4636" max="4637" width="9.109375" style="63"/>
    <col min="4638" max="4638" width="15.5546875" style="63" customWidth="1"/>
    <col min="4639" max="4639" width="20.33203125" style="63" customWidth="1"/>
    <col min="4640" max="4640" width="36.88671875" style="63" customWidth="1"/>
    <col min="4641" max="4645" width="20.33203125" style="63" customWidth="1"/>
    <col min="4646" max="4861" width="9.109375" style="63"/>
    <col min="4862" max="4862" width="3.5546875" style="63" bestFit="1" customWidth="1"/>
    <col min="4863" max="4863" width="12.88671875" style="63" customWidth="1"/>
    <col min="4864" max="4864" width="14.44140625" style="63" customWidth="1"/>
    <col min="4865" max="4865" width="12.6640625" style="63" bestFit="1" customWidth="1"/>
    <col min="4866" max="4866" width="20" style="63" customWidth="1"/>
    <col min="4867" max="4868" width="15.109375" style="63" customWidth="1"/>
    <col min="4869" max="4869" width="16.44140625" style="63" customWidth="1"/>
    <col min="4870" max="4870" width="14.109375" style="63" customWidth="1"/>
    <col min="4871" max="4871" width="13.33203125" style="63" customWidth="1"/>
    <col min="4872" max="4873" width="15.5546875" style="63" customWidth="1"/>
    <col min="4874" max="4874" width="14.33203125" style="63" bestFit="1" customWidth="1"/>
    <col min="4875" max="4875" width="14.33203125" style="63" customWidth="1"/>
    <col min="4876" max="4876" width="14.88671875" style="63" customWidth="1"/>
    <col min="4877" max="4878" width="15.33203125" style="63" customWidth="1"/>
    <col min="4879" max="4879" width="12" style="63" customWidth="1"/>
    <col min="4880" max="4880" width="14.33203125" style="63" customWidth="1"/>
    <col min="4881" max="4881" width="15" style="63" customWidth="1"/>
    <col min="4882" max="4882" width="14" style="63" customWidth="1"/>
    <col min="4883" max="4883" width="16.6640625" style="63" customWidth="1"/>
    <col min="4884" max="4884" width="15" style="63" customWidth="1"/>
    <col min="4885" max="4885" width="12.88671875" style="63" customWidth="1"/>
    <col min="4886" max="4886" width="19.6640625" style="63" customWidth="1"/>
    <col min="4887" max="4890" width="14.5546875" style="63" customWidth="1"/>
    <col min="4891" max="4891" width="13.6640625" style="63" customWidth="1"/>
    <col min="4892" max="4893" width="9.109375" style="63"/>
    <col min="4894" max="4894" width="15.5546875" style="63" customWidth="1"/>
    <col min="4895" max="4895" width="20.33203125" style="63" customWidth="1"/>
    <col min="4896" max="4896" width="36.88671875" style="63" customWidth="1"/>
    <col min="4897" max="4901" width="20.33203125" style="63" customWidth="1"/>
    <col min="4902" max="5117" width="9.109375" style="63"/>
    <col min="5118" max="5118" width="3.5546875" style="63" bestFit="1" customWidth="1"/>
    <col min="5119" max="5119" width="12.88671875" style="63" customWidth="1"/>
    <col min="5120" max="5120" width="14.44140625" style="63" customWidth="1"/>
    <col min="5121" max="5121" width="12.6640625" style="63" bestFit="1" customWidth="1"/>
    <col min="5122" max="5122" width="20" style="63" customWidth="1"/>
    <col min="5123" max="5124" width="15.109375" style="63" customWidth="1"/>
    <col min="5125" max="5125" width="16.44140625" style="63" customWidth="1"/>
    <col min="5126" max="5126" width="14.109375" style="63" customWidth="1"/>
    <col min="5127" max="5127" width="13.33203125" style="63" customWidth="1"/>
    <col min="5128" max="5129" width="15.5546875" style="63" customWidth="1"/>
    <col min="5130" max="5130" width="14.33203125" style="63" bestFit="1" customWidth="1"/>
    <col min="5131" max="5131" width="14.33203125" style="63" customWidth="1"/>
    <col min="5132" max="5132" width="14.88671875" style="63" customWidth="1"/>
    <col min="5133" max="5134" width="15.33203125" style="63" customWidth="1"/>
    <col min="5135" max="5135" width="12" style="63" customWidth="1"/>
    <col min="5136" max="5136" width="14.33203125" style="63" customWidth="1"/>
    <col min="5137" max="5137" width="15" style="63" customWidth="1"/>
    <col min="5138" max="5138" width="14" style="63" customWidth="1"/>
    <col min="5139" max="5139" width="16.6640625" style="63" customWidth="1"/>
    <col min="5140" max="5140" width="15" style="63" customWidth="1"/>
    <col min="5141" max="5141" width="12.88671875" style="63" customWidth="1"/>
    <col min="5142" max="5142" width="19.6640625" style="63" customWidth="1"/>
    <col min="5143" max="5146" width="14.5546875" style="63" customWidth="1"/>
    <col min="5147" max="5147" width="13.6640625" style="63" customWidth="1"/>
    <col min="5148" max="5149" width="9.109375" style="63"/>
    <col min="5150" max="5150" width="15.5546875" style="63" customWidth="1"/>
    <col min="5151" max="5151" width="20.33203125" style="63" customWidth="1"/>
    <col min="5152" max="5152" width="36.88671875" style="63" customWidth="1"/>
    <col min="5153" max="5157" width="20.33203125" style="63" customWidth="1"/>
    <col min="5158" max="5373" width="9.109375" style="63"/>
    <col min="5374" max="5374" width="3.5546875" style="63" bestFit="1" customWidth="1"/>
    <col min="5375" max="5375" width="12.88671875" style="63" customWidth="1"/>
    <col min="5376" max="5376" width="14.44140625" style="63" customWidth="1"/>
    <col min="5377" max="5377" width="12.6640625" style="63" bestFit="1" customWidth="1"/>
    <col min="5378" max="5378" width="20" style="63" customWidth="1"/>
    <col min="5379" max="5380" width="15.109375" style="63" customWidth="1"/>
    <col min="5381" max="5381" width="16.44140625" style="63" customWidth="1"/>
    <col min="5382" max="5382" width="14.109375" style="63" customWidth="1"/>
    <col min="5383" max="5383" width="13.33203125" style="63" customWidth="1"/>
    <col min="5384" max="5385" width="15.5546875" style="63" customWidth="1"/>
    <col min="5386" max="5386" width="14.33203125" style="63" bestFit="1" customWidth="1"/>
    <col min="5387" max="5387" width="14.33203125" style="63" customWidth="1"/>
    <col min="5388" max="5388" width="14.88671875" style="63" customWidth="1"/>
    <col min="5389" max="5390" width="15.33203125" style="63" customWidth="1"/>
    <col min="5391" max="5391" width="12" style="63" customWidth="1"/>
    <col min="5392" max="5392" width="14.33203125" style="63" customWidth="1"/>
    <col min="5393" max="5393" width="15" style="63" customWidth="1"/>
    <col min="5394" max="5394" width="14" style="63" customWidth="1"/>
    <col min="5395" max="5395" width="16.6640625" style="63" customWidth="1"/>
    <col min="5396" max="5396" width="15" style="63" customWidth="1"/>
    <col min="5397" max="5397" width="12.88671875" style="63" customWidth="1"/>
    <col min="5398" max="5398" width="19.6640625" style="63" customWidth="1"/>
    <col min="5399" max="5402" width="14.5546875" style="63" customWidth="1"/>
    <col min="5403" max="5403" width="13.6640625" style="63" customWidth="1"/>
    <col min="5404" max="5405" width="9.109375" style="63"/>
    <col min="5406" max="5406" width="15.5546875" style="63" customWidth="1"/>
    <col min="5407" max="5407" width="20.33203125" style="63" customWidth="1"/>
    <col min="5408" max="5408" width="36.88671875" style="63" customWidth="1"/>
    <col min="5409" max="5413" width="20.33203125" style="63" customWidth="1"/>
    <col min="5414" max="5629" width="9.109375" style="63"/>
    <col min="5630" max="5630" width="3.5546875" style="63" bestFit="1" customWidth="1"/>
    <col min="5631" max="5631" width="12.88671875" style="63" customWidth="1"/>
    <col min="5632" max="5632" width="14.44140625" style="63" customWidth="1"/>
    <col min="5633" max="5633" width="12.6640625" style="63" bestFit="1" customWidth="1"/>
    <col min="5634" max="5634" width="20" style="63" customWidth="1"/>
    <col min="5635" max="5636" width="15.109375" style="63" customWidth="1"/>
    <col min="5637" max="5637" width="16.44140625" style="63" customWidth="1"/>
    <col min="5638" max="5638" width="14.109375" style="63" customWidth="1"/>
    <col min="5639" max="5639" width="13.33203125" style="63" customWidth="1"/>
    <col min="5640" max="5641" width="15.5546875" style="63" customWidth="1"/>
    <col min="5642" max="5642" width="14.33203125" style="63" bestFit="1" customWidth="1"/>
    <col min="5643" max="5643" width="14.33203125" style="63" customWidth="1"/>
    <col min="5644" max="5644" width="14.88671875" style="63" customWidth="1"/>
    <col min="5645" max="5646" width="15.33203125" style="63" customWidth="1"/>
    <col min="5647" max="5647" width="12" style="63" customWidth="1"/>
    <col min="5648" max="5648" width="14.33203125" style="63" customWidth="1"/>
    <col min="5649" max="5649" width="15" style="63" customWidth="1"/>
    <col min="5650" max="5650" width="14" style="63" customWidth="1"/>
    <col min="5651" max="5651" width="16.6640625" style="63" customWidth="1"/>
    <col min="5652" max="5652" width="15" style="63" customWidth="1"/>
    <col min="5653" max="5653" width="12.88671875" style="63" customWidth="1"/>
    <col min="5654" max="5654" width="19.6640625" style="63" customWidth="1"/>
    <col min="5655" max="5658" width="14.5546875" style="63" customWidth="1"/>
    <col min="5659" max="5659" width="13.6640625" style="63" customWidth="1"/>
    <col min="5660" max="5661" width="9.109375" style="63"/>
    <col min="5662" max="5662" width="15.5546875" style="63" customWidth="1"/>
    <col min="5663" max="5663" width="20.33203125" style="63" customWidth="1"/>
    <col min="5664" max="5664" width="36.88671875" style="63" customWidth="1"/>
    <col min="5665" max="5669" width="20.33203125" style="63" customWidth="1"/>
    <col min="5670" max="5885" width="9.109375" style="63"/>
    <col min="5886" max="5886" width="3.5546875" style="63" bestFit="1" customWidth="1"/>
    <col min="5887" max="5887" width="12.88671875" style="63" customWidth="1"/>
    <col min="5888" max="5888" width="14.44140625" style="63" customWidth="1"/>
    <col min="5889" max="5889" width="12.6640625" style="63" bestFit="1" customWidth="1"/>
    <col min="5890" max="5890" width="20" style="63" customWidth="1"/>
    <col min="5891" max="5892" width="15.109375" style="63" customWidth="1"/>
    <col min="5893" max="5893" width="16.44140625" style="63" customWidth="1"/>
    <col min="5894" max="5894" width="14.109375" style="63" customWidth="1"/>
    <col min="5895" max="5895" width="13.33203125" style="63" customWidth="1"/>
    <col min="5896" max="5897" width="15.5546875" style="63" customWidth="1"/>
    <col min="5898" max="5898" width="14.33203125" style="63" bestFit="1" customWidth="1"/>
    <col min="5899" max="5899" width="14.33203125" style="63" customWidth="1"/>
    <col min="5900" max="5900" width="14.88671875" style="63" customWidth="1"/>
    <col min="5901" max="5902" width="15.33203125" style="63" customWidth="1"/>
    <col min="5903" max="5903" width="12" style="63" customWidth="1"/>
    <col min="5904" max="5904" width="14.33203125" style="63" customWidth="1"/>
    <col min="5905" max="5905" width="15" style="63" customWidth="1"/>
    <col min="5906" max="5906" width="14" style="63" customWidth="1"/>
    <col min="5907" max="5907" width="16.6640625" style="63" customWidth="1"/>
    <col min="5908" max="5908" width="15" style="63" customWidth="1"/>
    <col min="5909" max="5909" width="12.88671875" style="63" customWidth="1"/>
    <col min="5910" max="5910" width="19.6640625" style="63" customWidth="1"/>
    <col min="5911" max="5914" width="14.5546875" style="63" customWidth="1"/>
    <col min="5915" max="5915" width="13.6640625" style="63" customWidth="1"/>
    <col min="5916" max="5917" width="9.109375" style="63"/>
    <col min="5918" max="5918" width="15.5546875" style="63" customWidth="1"/>
    <col min="5919" max="5919" width="20.33203125" style="63" customWidth="1"/>
    <col min="5920" max="5920" width="36.88671875" style="63" customWidth="1"/>
    <col min="5921" max="5925" width="20.33203125" style="63" customWidth="1"/>
    <col min="5926" max="6141" width="9.109375" style="63"/>
    <col min="6142" max="6142" width="3.5546875" style="63" bestFit="1" customWidth="1"/>
    <col min="6143" max="6143" width="12.88671875" style="63" customWidth="1"/>
    <col min="6144" max="6144" width="14.44140625" style="63" customWidth="1"/>
    <col min="6145" max="6145" width="12.6640625" style="63" bestFit="1" customWidth="1"/>
    <col min="6146" max="6146" width="20" style="63" customWidth="1"/>
    <col min="6147" max="6148" width="15.109375" style="63" customWidth="1"/>
    <col min="6149" max="6149" width="16.44140625" style="63" customWidth="1"/>
    <col min="6150" max="6150" width="14.109375" style="63" customWidth="1"/>
    <col min="6151" max="6151" width="13.33203125" style="63" customWidth="1"/>
    <col min="6152" max="6153" width="15.5546875" style="63" customWidth="1"/>
    <col min="6154" max="6154" width="14.33203125" style="63" bestFit="1" customWidth="1"/>
    <col min="6155" max="6155" width="14.33203125" style="63" customWidth="1"/>
    <col min="6156" max="6156" width="14.88671875" style="63" customWidth="1"/>
    <col min="6157" max="6158" width="15.33203125" style="63" customWidth="1"/>
    <col min="6159" max="6159" width="12" style="63" customWidth="1"/>
    <col min="6160" max="6160" width="14.33203125" style="63" customWidth="1"/>
    <col min="6161" max="6161" width="15" style="63" customWidth="1"/>
    <col min="6162" max="6162" width="14" style="63" customWidth="1"/>
    <col min="6163" max="6163" width="16.6640625" style="63" customWidth="1"/>
    <col min="6164" max="6164" width="15" style="63" customWidth="1"/>
    <col min="6165" max="6165" width="12.88671875" style="63" customWidth="1"/>
    <col min="6166" max="6166" width="19.6640625" style="63" customWidth="1"/>
    <col min="6167" max="6170" width="14.5546875" style="63" customWidth="1"/>
    <col min="6171" max="6171" width="13.6640625" style="63" customWidth="1"/>
    <col min="6172" max="6173" width="9.109375" style="63"/>
    <col min="6174" max="6174" width="15.5546875" style="63" customWidth="1"/>
    <col min="6175" max="6175" width="20.33203125" style="63" customWidth="1"/>
    <col min="6176" max="6176" width="36.88671875" style="63" customWidth="1"/>
    <col min="6177" max="6181" width="20.33203125" style="63" customWidth="1"/>
    <col min="6182" max="6397" width="9.109375" style="63"/>
    <col min="6398" max="6398" width="3.5546875" style="63" bestFit="1" customWidth="1"/>
    <col min="6399" max="6399" width="12.88671875" style="63" customWidth="1"/>
    <col min="6400" max="6400" width="14.44140625" style="63" customWidth="1"/>
    <col min="6401" max="6401" width="12.6640625" style="63" bestFit="1" customWidth="1"/>
    <col min="6402" max="6402" width="20" style="63" customWidth="1"/>
    <col min="6403" max="6404" width="15.109375" style="63" customWidth="1"/>
    <col min="6405" max="6405" width="16.44140625" style="63" customWidth="1"/>
    <col min="6406" max="6406" width="14.109375" style="63" customWidth="1"/>
    <col min="6407" max="6407" width="13.33203125" style="63" customWidth="1"/>
    <col min="6408" max="6409" width="15.5546875" style="63" customWidth="1"/>
    <col min="6410" max="6410" width="14.33203125" style="63" bestFit="1" customWidth="1"/>
    <col min="6411" max="6411" width="14.33203125" style="63" customWidth="1"/>
    <col min="6412" max="6412" width="14.88671875" style="63" customWidth="1"/>
    <col min="6413" max="6414" width="15.33203125" style="63" customWidth="1"/>
    <col min="6415" max="6415" width="12" style="63" customWidth="1"/>
    <col min="6416" max="6416" width="14.33203125" style="63" customWidth="1"/>
    <col min="6417" max="6417" width="15" style="63" customWidth="1"/>
    <col min="6418" max="6418" width="14" style="63" customWidth="1"/>
    <col min="6419" max="6419" width="16.6640625" style="63" customWidth="1"/>
    <col min="6420" max="6420" width="15" style="63" customWidth="1"/>
    <col min="6421" max="6421" width="12.88671875" style="63" customWidth="1"/>
    <col min="6422" max="6422" width="19.6640625" style="63" customWidth="1"/>
    <col min="6423" max="6426" width="14.5546875" style="63" customWidth="1"/>
    <col min="6427" max="6427" width="13.6640625" style="63" customWidth="1"/>
    <col min="6428" max="6429" width="9.109375" style="63"/>
    <col min="6430" max="6430" width="15.5546875" style="63" customWidth="1"/>
    <col min="6431" max="6431" width="20.33203125" style="63" customWidth="1"/>
    <col min="6432" max="6432" width="36.88671875" style="63" customWidth="1"/>
    <col min="6433" max="6437" width="20.33203125" style="63" customWidth="1"/>
    <col min="6438" max="6653" width="9.109375" style="63"/>
    <col min="6654" max="6654" width="3.5546875" style="63" bestFit="1" customWidth="1"/>
    <col min="6655" max="6655" width="12.88671875" style="63" customWidth="1"/>
    <col min="6656" max="6656" width="14.44140625" style="63" customWidth="1"/>
    <col min="6657" max="6657" width="12.6640625" style="63" bestFit="1" customWidth="1"/>
    <col min="6658" max="6658" width="20" style="63" customWidth="1"/>
    <col min="6659" max="6660" width="15.109375" style="63" customWidth="1"/>
    <col min="6661" max="6661" width="16.44140625" style="63" customWidth="1"/>
    <col min="6662" max="6662" width="14.109375" style="63" customWidth="1"/>
    <col min="6663" max="6663" width="13.33203125" style="63" customWidth="1"/>
    <col min="6664" max="6665" width="15.5546875" style="63" customWidth="1"/>
    <col min="6666" max="6666" width="14.33203125" style="63" bestFit="1" customWidth="1"/>
    <col min="6667" max="6667" width="14.33203125" style="63" customWidth="1"/>
    <col min="6668" max="6668" width="14.88671875" style="63" customWidth="1"/>
    <col min="6669" max="6670" width="15.33203125" style="63" customWidth="1"/>
    <col min="6671" max="6671" width="12" style="63" customWidth="1"/>
    <col min="6672" max="6672" width="14.33203125" style="63" customWidth="1"/>
    <col min="6673" max="6673" width="15" style="63" customWidth="1"/>
    <col min="6674" max="6674" width="14" style="63" customWidth="1"/>
    <col min="6675" max="6675" width="16.6640625" style="63" customWidth="1"/>
    <col min="6676" max="6676" width="15" style="63" customWidth="1"/>
    <col min="6677" max="6677" width="12.88671875" style="63" customWidth="1"/>
    <col min="6678" max="6678" width="19.6640625" style="63" customWidth="1"/>
    <col min="6679" max="6682" width="14.5546875" style="63" customWidth="1"/>
    <col min="6683" max="6683" width="13.6640625" style="63" customWidth="1"/>
    <col min="6684" max="6685" width="9.109375" style="63"/>
    <col min="6686" max="6686" width="15.5546875" style="63" customWidth="1"/>
    <col min="6687" max="6687" width="20.33203125" style="63" customWidth="1"/>
    <col min="6688" max="6688" width="36.88671875" style="63" customWidth="1"/>
    <col min="6689" max="6693" width="20.33203125" style="63" customWidth="1"/>
    <col min="6694" max="6909" width="9.109375" style="63"/>
    <col min="6910" max="6910" width="3.5546875" style="63" bestFit="1" customWidth="1"/>
    <col min="6911" max="6911" width="12.88671875" style="63" customWidth="1"/>
    <col min="6912" max="6912" width="14.44140625" style="63" customWidth="1"/>
    <col min="6913" max="6913" width="12.6640625" style="63" bestFit="1" customWidth="1"/>
    <col min="6914" max="6914" width="20" style="63" customWidth="1"/>
    <col min="6915" max="6916" width="15.109375" style="63" customWidth="1"/>
    <col min="6917" max="6917" width="16.44140625" style="63" customWidth="1"/>
    <col min="6918" max="6918" width="14.109375" style="63" customWidth="1"/>
    <col min="6919" max="6919" width="13.33203125" style="63" customWidth="1"/>
    <col min="6920" max="6921" width="15.5546875" style="63" customWidth="1"/>
    <col min="6922" max="6922" width="14.33203125" style="63" bestFit="1" customWidth="1"/>
    <col min="6923" max="6923" width="14.33203125" style="63" customWidth="1"/>
    <col min="6924" max="6924" width="14.88671875" style="63" customWidth="1"/>
    <col min="6925" max="6926" width="15.33203125" style="63" customWidth="1"/>
    <col min="6927" max="6927" width="12" style="63" customWidth="1"/>
    <col min="6928" max="6928" width="14.33203125" style="63" customWidth="1"/>
    <col min="6929" max="6929" width="15" style="63" customWidth="1"/>
    <col min="6930" max="6930" width="14" style="63" customWidth="1"/>
    <col min="6931" max="6931" width="16.6640625" style="63" customWidth="1"/>
    <col min="6932" max="6932" width="15" style="63" customWidth="1"/>
    <col min="6933" max="6933" width="12.88671875" style="63" customWidth="1"/>
    <col min="6934" max="6934" width="19.6640625" style="63" customWidth="1"/>
    <col min="6935" max="6938" width="14.5546875" style="63" customWidth="1"/>
    <col min="6939" max="6939" width="13.6640625" style="63" customWidth="1"/>
    <col min="6940" max="6941" width="9.109375" style="63"/>
    <col min="6942" max="6942" width="15.5546875" style="63" customWidth="1"/>
    <col min="6943" max="6943" width="20.33203125" style="63" customWidth="1"/>
    <col min="6944" max="6944" width="36.88671875" style="63" customWidth="1"/>
    <col min="6945" max="6949" width="20.33203125" style="63" customWidth="1"/>
    <col min="6950" max="7165" width="9.109375" style="63"/>
    <col min="7166" max="7166" width="3.5546875" style="63" bestFit="1" customWidth="1"/>
    <col min="7167" max="7167" width="12.88671875" style="63" customWidth="1"/>
    <col min="7168" max="7168" width="14.44140625" style="63" customWidth="1"/>
    <col min="7169" max="7169" width="12.6640625" style="63" bestFit="1" customWidth="1"/>
    <col min="7170" max="7170" width="20" style="63" customWidth="1"/>
    <col min="7171" max="7172" width="15.109375" style="63" customWidth="1"/>
    <col min="7173" max="7173" width="16.44140625" style="63" customWidth="1"/>
    <col min="7174" max="7174" width="14.109375" style="63" customWidth="1"/>
    <col min="7175" max="7175" width="13.33203125" style="63" customWidth="1"/>
    <col min="7176" max="7177" width="15.5546875" style="63" customWidth="1"/>
    <col min="7178" max="7178" width="14.33203125" style="63" bestFit="1" customWidth="1"/>
    <col min="7179" max="7179" width="14.33203125" style="63" customWidth="1"/>
    <col min="7180" max="7180" width="14.88671875" style="63" customWidth="1"/>
    <col min="7181" max="7182" width="15.33203125" style="63" customWidth="1"/>
    <col min="7183" max="7183" width="12" style="63" customWidth="1"/>
    <col min="7184" max="7184" width="14.33203125" style="63" customWidth="1"/>
    <col min="7185" max="7185" width="15" style="63" customWidth="1"/>
    <col min="7186" max="7186" width="14" style="63" customWidth="1"/>
    <col min="7187" max="7187" width="16.6640625" style="63" customWidth="1"/>
    <col min="7188" max="7188" width="15" style="63" customWidth="1"/>
    <col min="7189" max="7189" width="12.88671875" style="63" customWidth="1"/>
    <col min="7190" max="7190" width="19.6640625" style="63" customWidth="1"/>
    <col min="7191" max="7194" width="14.5546875" style="63" customWidth="1"/>
    <col min="7195" max="7195" width="13.6640625" style="63" customWidth="1"/>
    <col min="7196" max="7197" width="9.109375" style="63"/>
    <col min="7198" max="7198" width="15.5546875" style="63" customWidth="1"/>
    <col min="7199" max="7199" width="20.33203125" style="63" customWidth="1"/>
    <col min="7200" max="7200" width="36.88671875" style="63" customWidth="1"/>
    <col min="7201" max="7205" width="20.33203125" style="63" customWidth="1"/>
    <col min="7206" max="7421" width="9.109375" style="63"/>
    <col min="7422" max="7422" width="3.5546875" style="63" bestFit="1" customWidth="1"/>
    <col min="7423" max="7423" width="12.88671875" style="63" customWidth="1"/>
    <col min="7424" max="7424" width="14.44140625" style="63" customWidth="1"/>
    <col min="7425" max="7425" width="12.6640625" style="63" bestFit="1" customWidth="1"/>
    <col min="7426" max="7426" width="20" style="63" customWidth="1"/>
    <col min="7427" max="7428" width="15.109375" style="63" customWidth="1"/>
    <col min="7429" max="7429" width="16.44140625" style="63" customWidth="1"/>
    <col min="7430" max="7430" width="14.109375" style="63" customWidth="1"/>
    <col min="7431" max="7431" width="13.33203125" style="63" customWidth="1"/>
    <col min="7432" max="7433" width="15.5546875" style="63" customWidth="1"/>
    <col min="7434" max="7434" width="14.33203125" style="63" bestFit="1" customWidth="1"/>
    <col min="7435" max="7435" width="14.33203125" style="63" customWidth="1"/>
    <col min="7436" max="7436" width="14.88671875" style="63" customWidth="1"/>
    <col min="7437" max="7438" width="15.33203125" style="63" customWidth="1"/>
    <col min="7439" max="7439" width="12" style="63" customWidth="1"/>
    <col min="7440" max="7440" width="14.33203125" style="63" customWidth="1"/>
    <col min="7441" max="7441" width="15" style="63" customWidth="1"/>
    <col min="7442" max="7442" width="14" style="63" customWidth="1"/>
    <col min="7443" max="7443" width="16.6640625" style="63" customWidth="1"/>
    <col min="7444" max="7444" width="15" style="63" customWidth="1"/>
    <col min="7445" max="7445" width="12.88671875" style="63" customWidth="1"/>
    <col min="7446" max="7446" width="19.6640625" style="63" customWidth="1"/>
    <col min="7447" max="7450" width="14.5546875" style="63" customWidth="1"/>
    <col min="7451" max="7451" width="13.6640625" style="63" customWidth="1"/>
    <col min="7452" max="7453" width="9.109375" style="63"/>
    <col min="7454" max="7454" width="15.5546875" style="63" customWidth="1"/>
    <col min="7455" max="7455" width="20.33203125" style="63" customWidth="1"/>
    <col min="7456" max="7456" width="36.88671875" style="63" customWidth="1"/>
    <col min="7457" max="7461" width="20.33203125" style="63" customWidth="1"/>
    <col min="7462" max="7677" width="9.109375" style="63"/>
    <col min="7678" max="7678" width="3.5546875" style="63" bestFit="1" customWidth="1"/>
    <col min="7679" max="7679" width="12.88671875" style="63" customWidth="1"/>
    <col min="7680" max="7680" width="14.44140625" style="63" customWidth="1"/>
    <col min="7681" max="7681" width="12.6640625" style="63" bestFit="1" customWidth="1"/>
    <col min="7682" max="7682" width="20" style="63" customWidth="1"/>
    <col min="7683" max="7684" width="15.109375" style="63" customWidth="1"/>
    <col min="7685" max="7685" width="16.44140625" style="63" customWidth="1"/>
    <col min="7686" max="7686" width="14.109375" style="63" customWidth="1"/>
    <col min="7687" max="7687" width="13.33203125" style="63" customWidth="1"/>
    <col min="7688" max="7689" width="15.5546875" style="63" customWidth="1"/>
    <col min="7690" max="7690" width="14.33203125" style="63" bestFit="1" customWidth="1"/>
    <col min="7691" max="7691" width="14.33203125" style="63" customWidth="1"/>
    <col min="7692" max="7692" width="14.88671875" style="63" customWidth="1"/>
    <col min="7693" max="7694" width="15.33203125" style="63" customWidth="1"/>
    <col min="7695" max="7695" width="12" style="63" customWidth="1"/>
    <col min="7696" max="7696" width="14.33203125" style="63" customWidth="1"/>
    <col min="7697" max="7697" width="15" style="63" customWidth="1"/>
    <col min="7698" max="7698" width="14" style="63" customWidth="1"/>
    <col min="7699" max="7699" width="16.6640625" style="63" customWidth="1"/>
    <col min="7700" max="7700" width="15" style="63" customWidth="1"/>
    <col min="7701" max="7701" width="12.88671875" style="63" customWidth="1"/>
    <col min="7702" max="7702" width="19.6640625" style="63" customWidth="1"/>
    <col min="7703" max="7706" width="14.5546875" style="63" customWidth="1"/>
    <col min="7707" max="7707" width="13.6640625" style="63" customWidth="1"/>
    <col min="7708" max="7709" width="9.109375" style="63"/>
    <col min="7710" max="7710" width="15.5546875" style="63" customWidth="1"/>
    <col min="7711" max="7711" width="20.33203125" style="63" customWidth="1"/>
    <col min="7712" max="7712" width="36.88671875" style="63" customWidth="1"/>
    <col min="7713" max="7717" width="20.33203125" style="63" customWidth="1"/>
    <col min="7718" max="7933" width="9.109375" style="63"/>
    <col min="7934" max="7934" width="3.5546875" style="63" bestFit="1" customWidth="1"/>
    <col min="7935" max="7935" width="12.88671875" style="63" customWidth="1"/>
    <col min="7936" max="7936" width="14.44140625" style="63" customWidth="1"/>
    <col min="7937" max="7937" width="12.6640625" style="63" bestFit="1" customWidth="1"/>
    <col min="7938" max="7938" width="20" style="63" customWidth="1"/>
    <col min="7939" max="7940" width="15.109375" style="63" customWidth="1"/>
    <col min="7941" max="7941" width="16.44140625" style="63" customWidth="1"/>
    <col min="7942" max="7942" width="14.109375" style="63" customWidth="1"/>
    <col min="7943" max="7943" width="13.33203125" style="63" customWidth="1"/>
    <col min="7944" max="7945" width="15.5546875" style="63" customWidth="1"/>
    <col min="7946" max="7946" width="14.33203125" style="63" bestFit="1" customWidth="1"/>
    <col min="7947" max="7947" width="14.33203125" style="63" customWidth="1"/>
    <col min="7948" max="7948" width="14.88671875" style="63" customWidth="1"/>
    <col min="7949" max="7950" width="15.33203125" style="63" customWidth="1"/>
    <col min="7951" max="7951" width="12" style="63" customWidth="1"/>
    <col min="7952" max="7952" width="14.33203125" style="63" customWidth="1"/>
    <col min="7953" max="7953" width="15" style="63" customWidth="1"/>
    <col min="7954" max="7954" width="14" style="63" customWidth="1"/>
    <col min="7955" max="7955" width="16.6640625" style="63" customWidth="1"/>
    <col min="7956" max="7956" width="15" style="63" customWidth="1"/>
    <col min="7957" max="7957" width="12.88671875" style="63" customWidth="1"/>
    <col min="7958" max="7958" width="19.6640625" style="63" customWidth="1"/>
    <col min="7959" max="7962" width="14.5546875" style="63" customWidth="1"/>
    <col min="7963" max="7963" width="13.6640625" style="63" customWidth="1"/>
    <col min="7964" max="7965" width="9.109375" style="63"/>
    <col min="7966" max="7966" width="15.5546875" style="63" customWidth="1"/>
    <col min="7967" max="7967" width="20.33203125" style="63" customWidth="1"/>
    <col min="7968" max="7968" width="36.88671875" style="63" customWidth="1"/>
    <col min="7969" max="7973" width="20.33203125" style="63" customWidth="1"/>
    <col min="7974" max="8189" width="9.109375" style="63"/>
    <col min="8190" max="8190" width="3.5546875" style="63" bestFit="1" customWidth="1"/>
    <col min="8191" max="8191" width="12.88671875" style="63" customWidth="1"/>
    <col min="8192" max="8192" width="14.44140625" style="63" customWidth="1"/>
    <col min="8193" max="8193" width="12.6640625" style="63" bestFit="1" customWidth="1"/>
    <col min="8194" max="8194" width="20" style="63" customWidth="1"/>
    <col min="8195" max="8196" width="15.109375" style="63" customWidth="1"/>
    <col min="8197" max="8197" width="16.44140625" style="63" customWidth="1"/>
    <col min="8198" max="8198" width="14.109375" style="63" customWidth="1"/>
    <col min="8199" max="8199" width="13.33203125" style="63" customWidth="1"/>
    <col min="8200" max="8201" width="15.5546875" style="63" customWidth="1"/>
    <col min="8202" max="8202" width="14.33203125" style="63" bestFit="1" customWidth="1"/>
    <col min="8203" max="8203" width="14.33203125" style="63" customWidth="1"/>
    <col min="8204" max="8204" width="14.88671875" style="63" customWidth="1"/>
    <col min="8205" max="8206" width="15.33203125" style="63" customWidth="1"/>
    <col min="8207" max="8207" width="12" style="63" customWidth="1"/>
    <col min="8208" max="8208" width="14.33203125" style="63" customWidth="1"/>
    <col min="8209" max="8209" width="15" style="63" customWidth="1"/>
    <col min="8210" max="8210" width="14" style="63" customWidth="1"/>
    <col min="8211" max="8211" width="16.6640625" style="63" customWidth="1"/>
    <col min="8212" max="8212" width="15" style="63" customWidth="1"/>
    <col min="8213" max="8213" width="12.88671875" style="63" customWidth="1"/>
    <col min="8214" max="8214" width="19.6640625" style="63" customWidth="1"/>
    <col min="8215" max="8218" width="14.5546875" style="63" customWidth="1"/>
    <col min="8219" max="8219" width="13.6640625" style="63" customWidth="1"/>
    <col min="8220" max="8221" width="9.109375" style="63"/>
    <col min="8222" max="8222" width="15.5546875" style="63" customWidth="1"/>
    <col min="8223" max="8223" width="20.33203125" style="63" customWidth="1"/>
    <col min="8224" max="8224" width="36.88671875" style="63" customWidth="1"/>
    <col min="8225" max="8229" width="20.33203125" style="63" customWidth="1"/>
    <col min="8230" max="8445" width="9.109375" style="63"/>
    <col min="8446" max="8446" width="3.5546875" style="63" bestFit="1" customWidth="1"/>
    <col min="8447" max="8447" width="12.88671875" style="63" customWidth="1"/>
    <col min="8448" max="8448" width="14.44140625" style="63" customWidth="1"/>
    <col min="8449" max="8449" width="12.6640625" style="63" bestFit="1" customWidth="1"/>
    <col min="8450" max="8450" width="20" style="63" customWidth="1"/>
    <col min="8451" max="8452" width="15.109375" style="63" customWidth="1"/>
    <col min="8453" max="8453" width="16.44140625" style="63" customWidth="1"/>
    <col min="8454" max="8454" width="14.109375" style="63" customWidth="1"/>
    <col min="8455" max="8455" width="13.33203125" style="63" customWidth="1"/>
    <col min="8456" max="8457" width="15.5546875" style="63" customWidth="1"/>
    <col min="8458" max="8458" width="14.33203125" style="63" bestFit="1" customWidth="1"/>
    <col min="8459" max="8459" width="14.33203125" style="63" customWidth="1"/>
    <col min="8460" max="8460" width="14.88671875" style="63" customWidth="1"/>
    <col min="8461" max="8462" width="15.33203125" style="63" customWidth="1"/>
    <col min="8463" max="8463" width="12" style="63" customWidth="1"/>
    <col min="8464" max="8464" width="14.33203125" style="63" customWidth="1"/>
    <col min="8465" max="8465" width="15" style="63" customWidth="1"/>
    <col min="8466" max="8466" width="14" style="63" customWidth="1"/>
    <col min="8467" max="8467" width="16.6640625" style="63" customWidth="1"/>
    <col min="8468" max="8468" width="15" style="63" customWidth="1"/>
    <col min="8469" max="8469" width="12.88671875" style="63" customWidth="1"/>
    <col min="8470" max="8470" width="19.6640625" style="63" customWidth="1"/>
    <col min="8471" max="8474" width="14.5546875" style="63" customWidth="1"/>
    <col min="8475" max="8475" width="13.6640625" style="63" customWidth="1"/>
    <col min="8476" max="8477" width="9.109375" style="63"/>
    <col min="8478" max="8478" width="15.5546875" style="63" customWidth="1"/>
    <col min="8479" max="8479" width="20.33203125" style="63" customWidth="1"/>
    <col min="8480" max="8480" width="36.88671875" style="63" customWidth="1"/>
    <col min="8481" max="8485" width="20.33203125" style="63" customWidth="1"/>
    <col min="8486" max="8701" width="9.109375" style="63"/>
    <col min="8702" max="8702" width="3.5546875" style="63" bestFit="1" customWidth="1"/>
    <col min="8703" max="8703" width="12.88671875" style="63" customWidth="1"/>
    <col min="8704" max="8704" width="14.44140625" style="63" customWidth="1"/>
    <col min="8705" max="8705" width="12.6640625" style="63" bestFit="1" customWidth="1"/>
    <col min="8706" max="8706" width="20" style="63" customWidth="1"/>
    <col min="8707" max="8708" width="15.109375" style="63" customWidth="1"/>
    <col min="8709" max="8709" width="16.44140625" style="63" customWidth="1"/>
    <col min="8710" max="8710" width="14.109375" style="63" customWidth="1"/>
    <col min="8711" max="8711" width="13.33203125" style="63" customWidth="1"/>
    <col min="8712" max="8713" width="15.5546875" style="63" customWidth="1"/>
    <col min="8714" max="8714" width="14.33203125" style="63" bestFit="1" customWidth="1"/>
    <col min="8715" max="8715" width="14.33203125" style="63" customWidth="1"/>
    <col min="8716" max="8716" width="14.88671875" style="63" customWidth="1"/>
    <col min="8717" max="8718" width="15.33203125" style="63" customWidth="1"/>
    <col min="8719" max="8719" width="12" style="63" customWidth="1"/>
    <col min="8720" max="8720" width="14.33203125" style="63" customWidth="1"/>
    <col min="8721" max="8721" width="15" style="63" customWidth="1"/>
    <col min="8722" max="8722" width="14" style="63" customWidth="1"/>
    <col min="8723" max="8723" width="16.6640625" style="63" customWidth="1"/>
    <col min="8724" max="8724" width="15" style="63" customWidth="1"/>
    <col min="8725" max="8725" width="12.88671875" style="63" customWidth="1"/>
    <col min="8726" max="8726" width="19.6640625" style="63" customWidth="1"/>
    <col min="8727" max="8730" width="14.5546875" style="63" customWidth="1"/>
    <col min="8731" max="8731" width="13.6640625" style="63" customWidth="1"/>
    <col min="8732" max="8733" width="9.109375" style="63"/>
    <col min="8734" max="8734" width="15.5546875" style="63" customWidth="1"/>
    <col min="8735" max="8735" width="20.33203125" style="63" customWidth="1"/>
    <col min="8736" max="8736" width="36.88671875" style="63" customWidth="1"/>
    <col min="8737" max="8741" width="20.33203125" style="63" customWidth="1"/>
    <col min="8742" max="8957" width="9.109375" style="63"/>
    <col min="8958" max="8958" width="3.5546875" style="63" bestFit="1" customWidth="1"/>
    <col min="8959" max="8959" width="12.88671875" style="63" customWidth="1"/>
    <col min="8960" max="8960" width="14.44140625" style="63" customWidth="1"/>
    <col min="8961" max="8961" width="12.6640625" style="63" bestFit="1" customWidth="1"/>
    <col min="8962" max="8962" width="20" style="63" customWidth="1"/>
    <col min="8963" max="8964" width="15.109375" style="63" customWidth="1"/>
    <col min="8965" max="8965" width="16.44140625" style="63" customWidth="1"/>
    <col min="8966" max="8966" width="14.109375" style="63" customWidth="1"/>
    <col min="8967" max="8967" width="13.33203125" style="63" customWidth="1"/>
    <col min="8968" max="8969" width="15.5546875" style="63" customWidth="1"/>
    <col min="8970" max="8970" width="14.33203125" style="63" bestFit="1" customWidth="1"/>
    <col min="8971" max="8971" width="14.33203125" style="63" customWidth="1"/>
    <col min="8972" max="8972" width="14.88671875" style="63" customWidth="1"/>
    <col min="8973" max="8974" width="15.33203125" style="63" customWidth="1"/>
    <col min="8975" max="8975" width="12" style="63" customWidth="1"/>
    <col min="8976" max="8976" width="14.33203125" style="63" customWidth="1"/>
    <col min="8977" max="8977" width="15" style="63" customWidth="1"/>
    <col min="8978" max="8978" width="14" style="63" customWidth="1"/>
    <col min="8979" max="8979" width="16.6640625" style="63" customWidth="1"/>
    <col min="8980" max="8980" width="15" style="63" customWidth="1"/>
    <col min="8981" max="8981" width="12.88671875" style="63" customWidth="1"/>
    <col min="8982" max="8982" width="19.6640625" style="63" customWidth="1"/>
    <col min="8983" max="8986" width="14.5546875" style="63" customWidth="1"/>
    <col min="8987" max="8987" width="13.6640625" style="63" customWidth="1"/>
    <col min="8988" max="8989" width="9.109375" style="63"/>
    <col min="8990" max="8990" width="15.5546875" style="63" customWidth="1"/>
    <col min="8991" max="8991" width="20.33203125" style="63" customWidth="1"/>
    <col min="8992" max="8992" width="36.88671875" style="63" customWidth="1"/>
    <col min="8993" max="8997" width="20.33203125" style="63" customWidth="1"/>
    <col min="8998" max="9213" width="9.109375" style="63"/>
    <col min="9214" max="9214" width="3.5546875" style="63" bestFit="1" customWidth="1"/>
    <col min="9215" max="9215" width="12.88671875" style="63" customWidth="1"/>
    <col min="9216" max="9216" width="14.44140625" style="63" customWidth="1"/>
    <col min="9217" max="9217" width="12.6640625" style="63" bestFit="1" customWidth="1"/>
    <col min="9218" max="9218" width="20" style="63" customWidth="1"/>
    <col min="9219" max="9220" width="15.109375" style="63" customWidth="1"/>
    <col min="9221" max="9221" width="16.44140625" style="63" customWidth="1"/>
    <col min="9222" max="9222" width="14.109375" style="63" customWidth="1"/>
    <col min="9223" max="9223" width="13.33203125" style="63" customWidth="1"/>
    <col min="9224" max="9225" width="15.5546875" style="63" customWidth="1"/>
    <col min="9226" max="9226" width="14.33203125" style="63" bestFit="1" customWidth="1"/>
    <col min="9227" max="9227" width="14.33203125" style="63" customWidth="1"/>
    <col min="9228" max="9228" width="14.88671875" style="63" customWidth="1"/>
    <col min="9229" max="9230" width="15.33203125" style="63" customWidth="1"/>
    <col min="9231" max="9231" width="12" style="63" customWidth="1"/>
    <col min="9232" max="9232" width="14.33203125" style="63" customWidth="1"/>
    <col min="9233" max="9233" width="15" style="63" customWidth="1"/>
    <col min="9234" max="9234" width="14" style="63" customWidth="1"/>
    <col min="9235" max="9235" width="16.6640625" style="63" customWidth="1"/>
    <col min="9236" max="9236" width="15" style="63" customWidth="1"/>
    <col min="9237" max="9237" width="12.88671875" style="63" customWidth="1"/>
    <col min="9238" max="9238" width="19.6640625" style="63" customWidth="1"/>
    <col min="9239" max="9242" width="14.5546875" style="63" customWidth="1"/>
    <col min="9243" max="9243" width="13.6640625" style="63" customWidth="1"/>
    <col min="9244" max="9245" width="9.109375" style="63"/>
    <col min="9246" max="9246" width="15.5546875" style="63" customWidth="1"/>
    <col min="9247" max="9247" width="20.33203125" style="63" customWidth="1"/>
    <col min="9248" max="9248" width="36.88671875" style="63" customWidth="1"/>
    <col min="9249" max="9253" width="20.33203125" style="63" customWidth="1"/>
    <col min="9254" max="9469" width="9.109375" style="63"/>
    <col min="9470" max="9470" width="3.5546875" style="63" bestFit="1" customWidth="1"/>
    <col min="9471" max="9471" width="12.88671875" style="63" customWidth="1"/>
    <col min="9472" max="9472" width="14.44140625" style="63" customWidth="1"/>
    <col min="9473" max="9473" width="12.6640625" style="63" bestFit="1" customWidth="1"/>
    <col min="9474" max="9474" width="20" style="63" customWidth="1"/>
    <col min="9475" max="9476" width="15.109375" style="63" customWidth="1"/>
    <col min="9477" max="9477" width="16.44140625" style="63" customWidth="1"/>
    <col min="9478" max="9478" width="14.109375" style="63" customWidth="1"/>
    <col min="9479" max="9479" width="13.33203125" style="63" customWidth="1"/>
    <col min="9480" max="9481" width="15.5546875" style="63" customWidth="1"/>
    <col min="9482" max="9482" width="14.33203125" style="63" bestFit="1" customWidth="1"/>
    <col min="9483" max="9483" width="14.33203125" style="63" customWidth="1"/>
    <col min="9484" max="9484" width="14.88671875" style="63" customWidth="1"/>
    <col min="9485" max="9486" width="15.33203125" style="63" customWidth="1"/>
    <col min="9487" max="9487" width="12" style="63" customWidth="1"/>
    <col min="9488" max="9488" width="14.33203125" style="63" customWidth="1"/>
    <col min="9489" max="9489" width="15" style="63" customWidth="1"/>
    <col min="9490" max="9490" width="14" style="63" customWidth="1"/>
    <col min="9491" max="9491" width="16.6640625" style="63" customWidth="1"/>
    <col min="9492" max="9492" width="15" style="63" customWidth="1"/>
    <col min="9493" max="9493" width="12.88671875" style="63" customWidth="1"/>
    <col min="9494" max="9494" width="19.6640625" style="63" customWidth="1"/>
    <col min="9495" max="9498" width="14.5546875" style="63" customWidth="1"/>
    <col min="9499" max="9499" width="13.6640625" style="63" customWidth="1"/>
    <col min="9500" max="9501" width="9.109375" style="63"/>
    <col min="9502" max="9502" width="15.5546875" style="63" customWidth="1"/>
    <col min="9503" max="9503" width="20.33203125" style="63" customWidth="1"/>
    <col min="9504" max="9504" width="36.88671875" style="63" customWidth="1"/>
    <col min="9505" max="9509" width="20.33203125" style="63" customWidth="1"/>
    <col min="9510" max="9725" width="9.109375" style="63"/>
    <col min="9726" max="9726" width="3.5546875" style="63" bestFit="1" customWidth="1"/>
    <col min="9727" max="9727" width="12.88671875" style="63" customWidth="1"/>
    <col min="9728" max="9728" width="14.44140625" style="63" customWidth="1"/>
    <col min="9729" max="9729" width="12.6640625" style="63" bestFit="1" customWidth="1"/>
    <col min="9730" max="9730" width="20" style="63" customWidth="1"/>
    <col min="9731" max="9732" width="15.109375" style="63" customWidth="1"/>
    <col min="9733" max="9733" width="16.44140625" style="63" customWidth="1"/>
    <col min="9734" max="9734" width="14.109375" style="63" customWidth="1"/>
    <col min="9735" max="9735" width="13.33203125" style="63" customWidth="1"/>
    <col min="9736" max="9737" width="15.5546875" style="63" customWidth="1"/>
    <col min="9738" max="9738" width="14.33203125" style="63" bestFit="1" customWidth="1"/>
    <col min="9739" max="9739" width="14.33203125" style="63" customWidth="1"/>
    <col min="9740" max="9740" width="14.88671875" style="63" customWidth="1"/>
    <col min="9741" max="9742" width="15.33203125" style="63" customWidth="1"/>
    <col min="9743" max="9743" width="12" style="63" customWidth="1"/>
    <col min="9744" max="9744" width="14.33203125" style="63" customWidth="1"/>
    <col min="9745" max="9745" width="15" style="63" customWidth="1"/>
    <col min="9746" max="9746" width="14" style="63" customWidth="1"/>
    <col min="9747" max="9747" width="16.6640625" style="63" customWidth="1"/>
    <col min="9748" max="9748" width="15" style="63" customWidth="1"/>
    <col min="9749" max="9749" width="12.88671875" style="63" customWidth="1"/>
    <col min="9750" max="9750" width="19.6640625" style="63" customWidth="1"/>
    <col min="9751" max="9754" width="14.5546875" style="63" customWidth="1"/>
    <col min="9755" max="9755" width="13.6640625" style="63" customWidth="1"/>
    <col min="9756" max="9757" width="9.109375" style="63"/>
    <col min="9758" max="9758" width="15.5546875" style="63" customWidth="1"/>
    <col min="9759" max="9759" width="20.33203125" style="63" customWidth="1"/>
    <col min="9760" max="9760" width="36.88671875" style="63" customWidth="1"/>
    <col min="9761" max="9765" width="20.33203125" style="63" customWidth="1"/>
    <col min="9766" max="9981" width="9.109375" style="63"/>
    <col min="9982" max="9982" width="3.5546875" style="63" bestFit="1" customWidth="1"/>
    <col min="9983" max="9983" width="12.88671875" style="63" customWidth="1"/>
    <col min="9984" max="9984" width="14.44140625" style="63" customWidth="1"/>
    <col min="9985" max="9985" width="12.6640625" style="63" bestFit="1" customWidth="1"/>
    <col min="9986" max="9986" width="20" style="63" customWidth="1"/>
    <col min="9987" max="9988" width="15.109375" style="63" customWidth="1"/>
    <col min="9989" max="9989" width="16.44140625" style="63" customWidth="1"/>
    <col min="9990" max="9990" width="14.109375" style="63" customWidth="1"/>
    <col min="9991" max="9991" width="13.33203125" style="63" customWidth="1"/>
    <col min="9992" max="9993" width="15.5546875" style="63" customWidth="1"/>
    <col min="9994" max="9994" width="14.33203125" style="63" bestFit="1" customWidth="1"/>
    <col min="9995" max="9995" width="14.33203125" style="63" customWidth="1"/>
    <col min="9996" max="9996" width="14.88671875" style="63" customWidth="1"/>
    <col min="9997" max="9998" width="15.33203125" style="63" customWidth="1"/>
    <col min="9999" max="9999" width="12" style="63" customWidth="1"/>
    <col min="10000" max="10000" width="14.33203125" style="63" customWidth="1"/>
    <col min="10001" max="10001" width="15" style="63" customWidth="1"/>
    <col min="10002" max="10002" width="14" style="63" customWidth="1"/>
    <col min="10003" max="10003" width="16.6640625" style="63" customWidth="1"/>
    <col min="10004" max="10004" width="15" style="63" customWidth="1"/>
    <col min="10005" max="10005" width="12.88671875" style="63" customWidth="1"/>
    <col min="10006" max="10006" width="19.6640625" style="63" customWidth="1"/>
    <col min="10007" max="10010" width="14.5546875" style="63" customWidth="1"/>
    <col min="10011" max="10011" width="13.6640625" style="63" customWidth="1"/>
    <col min="10012" max="10013" width="9.109375" style="63"/>
    <col min="10014" max="10014" width="15.5546875" style="63" customWidth="1"/>
    <col min="10015" max="10015" width="20.33203125" style="63" customWidth="1"/>
    <col min="10016" max="10016" width="36.88671875" style="63" customWidth="1"/>
    <col min="10017" max="10021" width="20.33203125" style="63" customWidth="1"/>
    <col min="10022" max="10237" width="9.109375" style="63"/>
    <col min="10238" max="10238" width="3.5546875" style="63" bestFit="1" customWidth="1"/>
    <col min="10239" max="10239" width="12.88671875" style="63" customWidth="1"/>
    <col min="10240" max="10240" width="14.44140625" style="63" customWidth="1"/>
    <col min="10241" max="10241" width="12.6640625" style="63" bestFit="1" customWidth="1"/>
    <col min="10242" max="10242" width="20" style="63" customWidth="1"/>
    <col min="10243" max="10244" width="15.109375" style="63" customWidth="1"/>
    <col min="10245" max="10245" width="16.44140625" style="63" customWidth="1"/>
    <col min="10246" max="10246" width="14.109375" style="63" customWidth="1"/>
    <col min="10247" max="10247" width="13.33203125" style="63" customWidth="1"/>
    <col min="10248" max="10249" width="15.5546875" style="63" customWidth="1"/>
    <col min="10250" max="10250" width="14.33203125" style="63" bestFit="1" customWidth="1"/>
    <col min="10251" max="10251" width="14.33203125" style="63" customWidth="1"/>
    <col min="10252" max="10252" width="14.88671875" style="63" customWidth="1"/>
    <col min="10253" max="10254" width="15.33203125" style="63" customWidth="1"/>
    <col min="10255" max="10255" width="12" style="63" customWidth="1"/>
    <col min="10256" max="10256" width="14.33203125" style="63" customWidth="1"/>
    <col min="10257" max="10257" width="15" style="63" customWidth="1"/>
    <col min="10258" max="10258" width="14" style="63" customWidth="1"/>
    <col min="10259" max="10259" width="16.6640625" style="63" customWidth="1"/>
    <col min="10260" max="10260" width="15" style="63" customWidth="1"/>
    <col min="10261" max="10261" width="12.88671875" style="63" customWidth="1"/>
    <col min="10262" max="10262" width="19.6640625" style="63" customWidth="1"/>
    <col min="10263" max="10266" width="14.5546875" style="63" customWidth="1"/>
    <col min="10267" max="10267" width="13.6640625" style="63" customWidth="1"/>
    <col min="10268" max="10269" width="9.109375" style="63"/>
    <col min="10270" max="10270" width="15.5546875" style="63" customWidth="1"/>
    <col min="10271" max="10271" width="20.33203125" style="63" customWidth="1"/>
    <col min="10272" max="10272" width="36.88671875" style="63" customWidth="1"/>
    <col min="10273" max="10277" width="20.33203125" style="63" customWidth="1"/>
    <col min="10278" max="10493" width="9.109375" style="63"/>
    <col min="10494" max="10494" width="3.5546875" style="63" bestFit="1" customWidth="1"/>
    <col min="10495" max="10495" width="12.88671875" style="63" customWidth="1"/>
    <col min="10496" max="10496" width="14.44140625" style="63" customWidth="1"/>
    <col min="10497" max="10497" width="12.6640625" style="63" bestFit="1" customWidth="1"/>
    <col min="10498" max="10498" width="20" style="63" customWidth="1"/>
    <col min="10499" max="10500" width="15.109375" style="63" customWidth="1"/>
    <col min="10501" max="10501" width="16.44140625" style="63" customWidth="1"/>
    <col min="10502" max="10502" width="14.109375" style="63" customWidth="1"/>
    <col min="10503" max="10503" width="13.33203125" style="63" customWidth="1"/>
    <col min="10504" max="10505" width="15.5546875" style="63" customWidth="1"/>
    <col min="10506" max="10506" width="14.33203125" style="63" bestFit="1" customWidth="1"/>
    <col min="10507" max="10507" width="14.33203125" style="63" customWidth="1"/>
    <col min="10508" max="10508" width="14.88671875" style="63" customWidth="1"/>
    <col min="10509" max="10510" width="15.33203125" style="63" customWidth="1"/>
    <col min="10511" max="10511" width="12" style="63" customWidth="1"/>
    <col min="10512" max="10512" width="14.33203125" style="63" customWidth="1"/>
    <col min="10513" max="10513" width="15" style="63" customWidth="1"/>
    <col min="10514" max="10514" width="14" style="63" customWidth="1"/>
    <col min="10515" max="10515" width="16.6640625" style="63" customWidth="1"/>
    <col min="10516" max="10516" width="15" style="63" customWidth="1"/>
    <col min="10517" max="10517" width="12.88671875" style="63" customWidth="1"/>
    <col min="10518" max="10518" width="19.6640625" style="63" customWidth="1"/>
    <col min="10519" max="10522" width="14.5546875" style="63" customWidth="1"/>
    <col min="10523" max="10523" width="13.6640625" style="63" customWidth="1"/>
    <col min="10524" max="10525" width="9.109375" style="63"/>
    <col min="10526" max="10526" width="15.5546875" style="63" customWidth="1"/>
    <col min="10527" max="10527" width="20.33203125" style="63" customWidth="1"/>
    <col min="10528" max="10528" width="36.88671875" style="63" customWidth="1"/>
    <col min="10529" max="10533" width="20.33203125" style="63" customWidth="1"/>
    <col min="10534" max="10749" width="9.109375" style="63"/>
    <col min="10750" max="10750" width="3.5546875" style="63" bestFit="1" customWidth="1"/>
    <col min="10751" max="10751" width="12.88671875" style="63" customWidth="1"/>
    <col min="10752" max="10752" width="14.44140625" style="63" customWidth="1"/>
    <col min="10753" max="10753" width="12.6640625" style="63" bestFit="1" customWidth="1"/>
    <col min="10754" max="10754" width="20" style="63" customWidth="1"/>
    <col min="10755" max="10756" width="15.109375" style="63" customWidth="1"/>
    <col min="10757" max="10757" width="16.44140625" style="63" customWidth="1"/>
    <col min="10758" max="10758" width="14.109375" style="63" customWidth="1"/>
    <col min="10759" max="10759" width="13.33203125" style="63" customWidth="1"/>
    <col min="10760" max="10761" width="15.5546875" style="63" customWidth="1"/>
    <col min="10762" max="10762" width="14.33203125" style="63" bestFit="1" customWidth="1"/>
    <col min="10763" max="10763" width="14.33203125" style="63" customWidth="1"/>
    <col min="10764" max="10764" width="14.88671875" style="63" customWidth="1"/>
    <col min="10765" max="10766" width="15.33203125" style="63" customWidth="1"/>
    <col min="10767" max="10767" width="12" style="63" customWidth="1"/>
    <col min="10768" max="10768" width="14.33203125" style="63" customWidth="1"/>
    <col min="10769" max="10769" width="15" style="63" customWidth="1"/>
    <col min="10770" max="10770" width="14" style="63" customWidth="1"/>
    <col min="10771" max="10771" width="16.6640625" style="63" customWidth="1"/>
    <col min="10772" max="10772" width="15" style="63" customWidth="1"/>
    <col min="10773" max="10773" width="12.88671875" style="63" customWidth="1"/>
    <col min="10774" max="10774" width="19.6640625" style="63" customWidth="1"/>
    <col min="10775" max="10778" width="14.5546875" style="63" customWidth="1"/>
    <col min="10779" max="10779" width="13.6640625" style="63" customWidth="1"/>
    <col min="10780" max="10781" width="9.109375" style="63"/>
    <col min="10782" max="10782" width="15.5546875" style="63" customWidth="1"/>
    <col min="10783" max="10783" width="20.33203125" style="63" customWidth="1"/>
    <col min="10784" max="10784" width="36.88671875" style="63" customWidth="1"/>
    <col min="10785" max="10789" width="20.33203125" style="63" customWidth="1"/>
    <col min="10790" max="11005" width="9.109375" style="63"/>
    <col min="11006" max="11006" width="3.5546875" style="63" bestFit="1" customWidth="1"/>
    <col min="11007" max="11007" width="12.88671875" style="63" customWidth="1"/>
    <col min="11008" max="11008" width="14.44140625" style="63" customWidth="1"/>
    <col min="11009" max="11009" width="12.6640625" style="63" bestFit="1" customWidth="1"/>
    <col min="11010" max="11010" width="20" style="63" customWidth="1"/>
    <col min="11011" max="11012" width="15.109375" style="63" customWidth="1"/>
    <col min="11013" max="11013" width="16.44140625" style="63" customWidth="1"/>
    <col min="11014" max="11014" width="14.109375" style="63" customWidth="1"/>
    <col min="11015" max="11015" width="13.33203125" style="63" customWidth="1"/>
    <col min="11016" max="11017" width="15.5546875" style="63" customWidth="1"/>
    <col min="11018" max="11018" width="14.33203125" style="63" bestFit="1" customWidth="1"/>
    <col min="11019" max="11019" width="14.33203125" style="63" customWidth="1"/>
    <col min="11020" max="11020" width="14.88671875" style="63" customWidth="1"/>
    <col min="11021" max="11022" width="15.33203125" style="63" customWidth="1"/>
    <col min="11023" max="11023" width="12" style="63" customWidth="1"/>
    <col min="11024" max="11024" width="14.33203125" style="63" customWidth="1"/>
    <col min="11025" max="11025" width="15" style="63" customWidth="1"/>
    <col min="11026" max="11026" width="14" style="63" customWidth="1"/>
    <col min="11027" max="11027" width="16.6640625" style="63" customWidth="1"/>
    <col min="11028" max="11028" width="15" style="63" customWidth="1"/>
    <col min="11029" max="11029" width="12.88671875" style="63" customWidth="1"/>
    <col min="11030" max="11030" width="19.6640625" style="63" customWidth="1"/>
    <col min="11031" max="11034" width="14.5546875" style="63" customWidth="1"/>
    <col min="11035" max="11035" width="13.6640625" style="63" customWidth="1"/>
    <col min="11036" max="11037" width="9.109375" style="63"/>
    <col min="11038" max="11038" width="15.5546875" style="63" customWidth="1"/>
    <col min="11039" max="11039" width="20.33203125" style="63" customWidth="1"/>
    <col min="11040" max="11040" width="36.88671875" style="63" customWidth="1"/>
    <col min="11041" max="11045" width="20.33203125" style="63" customWidth="1"/>
    <col min="11046" max="11261" width="9.109375" style="63"/>
    <col min="11262" max="11262" width="3.5546875" style="63" bestFit="1" customWidth="1"/>
    <col min="11263" max="11263" width="12.88671875" style="63" customWidth="1"/>
    <col min="11264" max="11264" width="14.44140625" style="63" customWidth="1"/>
    <col min="11265" max="11265" width="12.6640625" style="63" bestFit="1" customWidth="1"/>
    <col min="11266" max="11266" width="20" style="63" customWidth="1"/>
    <col min="11267" max="11268" width="15.109375" style="63" customWidth="1"/>
    <col min="11269" max="11269" width="16.44140625" style="63" customWidth="1"/>
    <col min="11270" max="11270" width="14.109375" style="63" customWidth="1"/>
    <col min="11271" max="11271" width="13.33203125" style="63" customWidth="1"/>
    <col min="11272" max="11273" width="15.5546875" style="63" customWidth="1"/>
    <col min="11274" max="11274" width="14.33203125" style="63" bestFit="1" customWidth="1"/>
    <col min="11275" max="11275" width="14.33203125" style="63" customWidth="1"/>
    <col min="11276" max="11276" width="14.88671875" style="63" customWidth="1"/>
    <col min="11277" max="11278" width="15.33203125" style="63" customWidth="1"/>
    <col min="11279" max="11279" width="12" style="63" customWidth="1"/>
    <col min="11280" max="11280" width="14.33203125" style="63" customWidth="1"/>
    <col min="11281" max="11281" width="15" style="63" customWidth="1"/>
    <col min="11282" max="11282" width="14" style="63" customWidth="1"/>
    <col min="11283" max="11283" width="16.6640625" style="63" customWidth="1"/>
    <col min="11284" max="11284" width="15" style="63" customWidth="1"/>
    <col min="11285" max="11285" width="12.88671875" style="63" customWidth="1"/>
    <col min="11286" max="11286" width="19.6640625" style="63" customWidth="1"/>
    <col min="11287" max="11290" width="14.5546875" style="63" customWidth="1"/>
    <col min="11291" max="11291" width="13.6640625" style="63" customWidth="1"/>
    <col min="11292" max="11293" width="9.109375" style="63"/>
    <col min="11294" max="11294" width="15.5546875" style="63" customWidth="1"/>
    <col min="11295" max="11295" width="20.33203125" style="63" customWidth="1"/>
    <col min="11296" max="11296" width="36.88671875" style="63" customWidth="1"/>
    <col min="11297" max="11301" width="20.33203125" style="63" customWidth="1"/>
    <col min="11302" max="11517" width="9.109375" style="63"/>
    <col min="11518" max="11518" width="3.5546875" style="63" bestFit="1" customWidth="1"/>
    <col min="11519" max="11519" width="12.88671875" style="63" customWidth="1"/>
    <col min="11520" max="11520" width="14.44140625" style="63" customWidth="1"/>
    <col min="11521" max="11521" width="12.6640625" style="63" bestFit="1" customWidth="1"/>
    <col min="11522" max="11522" width="20" style="63" customWidth="1"/>
    <col min="11523" max="11524" width="15.109375" style="63" customWidth="1"/>
    <col min="11525" max="11525" width="16.44140625" style="63" customWidth="1"/>
    <col min="11526" max="11526" width="14.109375" style="63" customWidth="1"/>
    <col min="11527" max="11527" width="13.33203125" style="63" customWidth="1"/>
    <col min="11528" max="11529" width="15.5546875" style="63" customWidth="1"/>
    <col min="11530" max="11530" width="14.33203125" style="63" bestFit="1" customWidth="1"/>
    <col min="11531" max="11531" width="14.33203125" style="63" customWidth="1"/>
    <col min="11532" max="11532" width="14.88671875" style="63" customWidth="1"/>
    <col min="11533" max="11534" width="15.33203125" style="63" customWidth="1"/>
    <col min="11535" max="11535" width="12" style="63" customWidth="1"/>
    <col min="11536" max="11536" width="14.33203125" style="63" customWidth="1"/>
    <col min="11537" max="11537" width="15" style="63" customWidth="1"/>
    <col min="11538" max="11538" width="14" style="63" customWidth="1"/>
    <col min="11539" max="11539" width="16.6640625" style="63" customWidth="1"/>
    <col min="11540" max="11540" width="15" style="63" customWidth="1"/>
    <col min="11541" max="11541" width="12.88671875" style="63" customWidth="1"/>
    <col min="11542" max="11542" width="19.6640625" style="63" customWidth="1"/>
    <col min="11543" max="11546" width="14.5546875" style="63" customWidth="1"/>
    <col min="11547" max="11547" width="13.6640625" style="63" customWidth="1"/>
    <col min="11548" max="11549" width="9.109375" style="63"/>
    <col min="11550" max="11550" width="15.5546875" style="63" customWidth="1"/>
    <col min="11551" max="11551" width="20.33203125" style="63" customWidth="1"/>
    <col min="11552" max="11552" width="36.88671875" style="63" customWidth="1"/>
    <col min="11553" max="11557" width="20.33203125" style="63" customWidth="1"/>
    <col min="11558" max="11773" width="9.109375" style="63"/>
    <col min="11774" max="11774" width="3.5546875" style="63" bestFit="1" customWidth="1"/>
    <col min="11775" max="11775" width="12.88671875" style="63" customWidth="1"/>
    <col min="11776" max="11776" width="14.44140625" style="63" customWidth="1"/>
    <col min="11777" max="11777" width="12.6640625" style="63" bestFit="1" customWidth="1"/>
    <col min="11778" max="11778" width="20" style="63" customWidth="1"/>
    <col min="11779" max="11780" width="15.109375" style="63" customWidth="1"/>
    <col min="11781" max="11781" width="16.44140625" style="63" customWidth="1"/>
    <col min="11782" max="11782" width="14.109375" style="63" customWidth="1"/>
    <col min="11783" max="11783" width="13.33203125" style="63" customWidth="1"/>
    <col min="11784" max="11785" width="15.5546875" style="63" customWidth="1"/>
    <col min="11786" max="11786" width="14.33203125" style="63" bestFit="1" customWidth="1"/>
    <col min="11787" max="11787" width="14.33203125" style="63" customWidth="1"/>
    <col min="11788" max="11788" width="14.88671875" style="63" customWidth="1"/>
    <col min="11789" max="11790" width="15.33203125" style="63" customWidth="1"/>
    <col min="11791" max="11791" width="12" style="63" customWidth="1"/>
    <col min="11792" max="11792" width="14.33203125" style="63" customWidth="1"/>
    <col min="11793" max="11793" width="15" style="63" customWidth="1"/>
    <col min="11794" max="11794" width="14" style="63" customWidth="1"/>
    <col min="11795" max="11795" width="16.6640625" style="63" customWidth="1"/>
    <col min="11796" max="11796" width="15" style="63" customWidth="1"/>
    <col min="11797" max="11797" width="12.88671875" style="63" customWidth="1"/>
    <col min="11798" max="11798" width="19.6640625" style="63" customWidth="1"/>
    <col min="11799" max="11802" width="14.5546875" style="63" customWidth="1"/>
    <col min="11803" max="11803" width="13.6640625" style="63" customWidth="1"/>
    <col min="11804" max="11805" width="9.109375" style="63"/>
    <col min="11806" max="11806" width="15.5546875" style="63" customWidth="1"/>
    <col min="11807" max="11807" width="20.33203125" style="63" customWidth="1"/>
    <col min="11808" max="11808" width="36.88671875" style="63" customWidth="1"/>
    <col min="11809" max="11813" width="20.33203125" style="63" customWidth="1"/>
    <col min="11814" max="12029" width="9.109375" style="63"/>
    <col min="12030" max="12030" width="3.5546875" style="63" bestFit="1" customWidth="1"/>
    <col min="12031" max="12031" width="12.88671875" style="63" customWidth="1"/>
    <col min="12032" max="12032" width="14.44140625" style="63" customWidth="1"/>
    <col min="12033" max="12033" width="12.6640625" style="63" bestFit="1" customWidth="1"/>
    <col min="12034" max="12034" width="20" style="63" customWidth="1"/>
    <col min="12035" max="12036" width="15.109375" style="63" customWidth="1"/>
    <col min="12037" max="12037" width="16.44140625" style="63" customWidth="1"/>
    <col min="12038" max="12038" width="14.109375" style="63" customWidth="1"/>
    <col min="12039" max="12039" width="13.33203125" style="63" customWidth="1"/>
    <col min="12040" max="12041" width="15.5546875" style="63" customWidth="1"/>
    <col min="12042" max="12042" width="14.33203125" style="63" bestFit="1" customWidth="1"/>
    <col min="12043" max="12043" width="14.33203125" style="63" customWidth="1"/>
    <col min="12044" max="12044" width="14.88671875" style="63" customWidth="1"/>
    <col min="12045" max="12046" width="15.33203125" style="63" customWidth="1"/>
    <col min="12047" max="12047" width="12" style="63" customWidth="1"/>
    <col min="12048" max="12048" width="14.33203125" style="63" customWidth="1"/>
    <col min="12049" max="12049" width="15" style="63" customWidth="1"/>
    <col min="12050" max="12050" width="14" style="63" customWidth="1"/>
    <col min="12051" max="12051" width="16.6640625" style="63" customWidth="1"/>
    <col min="12052" max="12052" width="15" style="63" customWidth="1"/>
    <col min="12053" max="12053" width="12.88671875" style="63" customWidth="1"/>
    <col min="12054" max="12054" width="19.6640625" style="63" customWidth="1"/>
    <col min="12055" max="12058" width="14.5546875" style="63" customWidth="1"/>
    <col min="12059" max="12059" width="13.6640625" style="63" customWidth="1"/>
    <col min="12060" max="12061" width="9.109375" style="63"/>
    <col min="12062" max="12062" width="15.5546875" style="63" customWidth="1"/>
    <col min="12063" max="12063" width="20.33203125" style="63" customWidth="1"/>
    <col min="12064" max="12064" width="36.88671875" style="63" customWidth="1"/>
    <col min="12065" max="12069" width="20.33203125" style="63" customWidth="1"/>
    <col min="12070" max="12285" width="9.109375" style="63"/>
    <col min="12286" max="12286" width="3.5546875" style="63" bestFit="1" customWidth="1"/>
    <col min="12287" max="12287" width="12.88671875" style="63" customWidth="1"/>
    <col min="12288" max="12288" width="14.44140625" style="63" customWidth="1"/>
    <col min="12289" max="12289" width="12.6640625" style="63" bestFit="1" customWidth="1"/>
    <col min="12290" max="12290" width="20" style="63" customWidth="1"/>
    <col min="12291" max="12292" width="15.109375" style="63" customWidth="1"/>
    <col min="12293" max="12293" width="16.44140625" style="63" customWidth="1"/>
    <col min="12294" max="12294" width="14.109375" style="63" customWidth="1"/>
    <col min="12295" max="12295" width="13.33203125" style="63" customWidth="1"/>
    <col min="12296" max="12297" width="15.5546875" style="63" customWidth="1"/>
    <col min="12298" max="12298" width="14.33203125" style="63" bestFit="1" customWidth="1"/>
    <col min="12299" max="12299" width="14.33203125" style="63" customWidth="1"/>
    <col min="12300" max="12300" width="14.88671875" style="63" customWidth="1"/>
    <col min="12301" max="12302" width="15.33203125" style="63" customWidth="1"/>
    <col min="12303" max="12303" width="12" style="63" customWidth="1"/>
    <col min="12304" max="12304" width="14.33203125" style="63" customWidth="1"/>
    <col min="12305" max="12305" width="15" style="63" customWidth="1"/>
    <col min="12306" max="12306" width="14" style="63" customWidth="1"/>
    <col min="12307" max="12307" width="16.6640625" style="63" customWidth="1"/>
    <col min="12308" max="12308" width="15" style="63" customWidth="1"/>
    <col min="12309" max="12309" width="12.88671875" style="63" customWidth="1"/>
    <col min="12310" max="12310" width="19.6640625" style="63" customWidth="1"/>
    <col min="12311" max="12314" width="14.5546875" style="63" customWidth="1"/>
    <col min="12315" max="12315" width="13.6640625" style="63" customWidth="1"/>
    <col min="12316" max="12317" width="9.109375" style="63"/>
    <col min="12318" max="12318" width="15.5546875" style="63" customWidth="1"/>
    <col min="12319" max="12319" width="20.33203125" style="63" customWidth="1"/>
    <col min="12320" max="12320" width="36.88671875" style="63" customWidth="1"/>
    <col min="12321" max="12325" width="20.33203125" style="63" customWidth="1"/>
    <col min="12326" max="12541" width="9.109375" style="63"/>
    <col min="12542" max="12542" width="3.5546875" style="63" bestFit="1" customWidth="1"/>
    <col min="12543" max="12543" width="12.88671875" style="63" customWidth="1"/>
    <col min="12544" max="12544" width="14.44140625" style="63" customWidth="1"/>
    <col min="12545" max="12545" width="12.6640625" style="63" bestFit="1" customWidth="1"/>
    <col min="12546" max="12546" width="20" style="63" customWidth="1"/>
    <col min="12547" max="12548" width="15.109375" style="63" customWidth="1"/>
    <col min="12549" max="12549" width="16.44140625" style="63" customWidth="1"/>
    <col min="12550" max="12550" width="14.109375" style="63" customWidth="1"/>
    <col min="12551" max="12551" width="13.33203125" style="63" customWidth="1"/>
    <col min="12552" max="12553" width="15.5546875" style="63" customWidth="1"/>
    <col min="12554" max="12554" width="14.33203125" style="63" bestFit="1" customWidth="1"/>
    <col min="12555" max="12555" width="14.33203125" style="63" customWidth="1"/>
    <col min="12556" max="12556" width="14.88671875" style="63" customWidth="1"/>
    <col min="12557" max="12558" width="15.33203125" style="63" customWidth="1"/>
    <col min="12559" max="12559" width="12" style="63" customWidth="1"/>
    <col min="12560" max="12560" width="14.33203125" style="63" customWidth="1"/>
    <col min="12561" max="12561" width="15" style="63" customWidth="1"/>
    <col min="12562" max="12562" width="14" style="63" customWidth="1"/>
    <col min="12563" max="12563" width="16.6640625" style="63" customWidth="1"/>
    <col min="12564" max="12564" width="15" style="63" customWidth="1"/>
    <col min="12565" max="12565" width="12.88671875" style="63" customWidth="1"/>
    <col min="12566" max="12566" width="19.6640625" style="63" customWidth="1"/>
    <col min="12567" max="12570" width="14.5546875" style="63" customWidth="1"/>
    <col min="12571" max="12571" width="13.6640625" style="63" customWidth="1"/>
    <col min="12572" max="12573" width="9.109375" style="63"/>
    <col min="12574" max="12574" width="15.5546875" style="63" customWidth="1"/>
    <col min="12575" max="12575" width="20.33203125" style="63" customWidth="1"/>
    <col min="12576" max="12576" width="36.88671875" style="63" customWidth="1"/>
    <col min="12577" max="12581" width="20.33203125" style="63" customWidth="1"/>
    <col min="12582" max="12797" width="9.109375" style="63"/>
    <col min="12798" max="12798" width="3.5546875" style="63" bestFit="1" customWidth="1"/>
    <col min="12799" max="12799" width="12.88671875" style="63" customWidth="1"/>
    <col min="12800" max="12800" width="14.44140625" style="63" customWidth="1"/>
    <col min="12801" max="12801" width="12.6640625" style="63" bestFit="1" customWidth="1"/>
    <col min="12802" max="12802" width="20" style="63" customWidth="1"/>
    <col min="12803" max="12804" width="15.109375" style="63" customWidth="1"/>
    <col min="12805" max="12805" width="16.44140625" style="63" customWidth="1"/>
    <col min="12806" max="12806" width="14.109375" style="63" customWidth="1"/>
    <col min="12807" max="12807" width="13.33203125" style="63" customWidth="1"/>
    <col min="12808" max="12809" width="15.5546875" style="63" customWidth="1"/>
    <col min="12810" max="12810" width="14.33203125" style="63" bestFit="1" customWidth="1"/>
    <col min="12811" max="12811" width="14.33203125" style="63" customWidth="1"/>
    <col min="12812" max="12812" width="14.88671875" style="63" customWidth="1"/>
    <col min="12813" max="12814" width="15.33203125" style="63" customWidth="1"/>
    <col min="12815" max="12815" width="12" style="63" customWidth="1"/>
    <col min="12816" max="12816" width="14.33203125" style="63" customWidth="1"/>
    <col min="12817" max="12817" width="15" style="63" customWidth="1"/>
    <col min="12818" max="12818" width="14" style="63" customWidth="1"/>
    <col min="12819" max="12819" width="16.6640625" style="63" customWidth="1"/>
    <col min="12820" max="12820" width="15" style="63" customWidth="1"/>
    <col min="12821" max="12821" width="12.88671875" style="63" customWidth="1"/>
    <col min="12822" max="12822" width="19.6640625" style="63" customWidth="1"/>
    <col min="12823" max="12826" width="14.5546875" style="63" customWidth="1"/>
    <col min="12827" max="12827" width="13.6640625" style="63" customWidth="1"/>
    <col min="12828" max="12829" width="9.109375" style="63"/>
    <col min="12830" max="12830" width="15.5546875" style="63" customWidth="1"/>
    <col min="12831" max="12831" width="20.33203125" style="63" customWidth="1"/>
    <col min="12832" max="12832" width="36.88671875" style="63" customWidth="1"/>
    <col min="12833" max="12837" width="20.33203125" style="63" customWidth="1"/>
    <col min="12838" max="13053" width="9.109375" style="63"/>
    <col min="13054" max="13054" width="3.5546875" style="63" bestFit="1" customWidth="1"/>
    <col min="13055" max="13055" width="12.88671875" style="63" customWidth="1"/>
    <col min="13056" max="13056" width="14.44140625" style="63" customWidth="1"/>
    <col min="13057" max="13057" width="12.6640625" style="63" bestFit="1" customWidth="1"/>
    <col min="13058" max="13058" width="20" style="63" customWidth="1"/>
    <col min="13059" max="13060" width="15.109375" style="63" customWidth="1"/>
    <col min="13061" max="13061" width="16.44140625" style="63" customWidth="1"/>
    <col min="13062" max="13062" width="14.109375" style="63" customWidth="1"/>
    <col min="13063" max="13063" width="13.33203125" style="63" customWidth="1"/>
    <col min="13064" max="13065" width="15.5546875" style="63" customWidth="1"/>
    <col min="13066" max="13066" width="14.33203125" style="63" bestFit="1" customWidth="1"/>
    <col min="13067" max="13067" width="14.33203125" style="63" customWidth="1"/>
    <col min="13068" max="13068" width="14.88671875" style="63" customWidth="1"/>
    <col min="13069" max="13070" width="15.33203125" style="63" customWidth="1"/>
    <col min="13071" max="13071" width="12" style="63" customWidth="1"/>
    <col min="13072" max="13072" width="14.33203125" style="63" customWidth="1"/>
    <col min="13073" max="13073" width="15" style="63" customWidth="1"/>
    <col min="13074" max="13074" width="14" style="63" customWidth="1"/>
    <col min="13075" max="13075" width="16.6640625" style="63" customWidth="1"/>
    <col min="13076" max="13076" width="15" style="63" customWidth="1"/>
    <col min="13077" max="13077" width="12.88671875" style="63" customWidth="1"/>
    <col min="13078" max="13078" width="19.6640625" style="63" customWidth="1"/>
    <col min="13079" max="13082" width="14.5546875" style="63" customWidth="1"/>
    <col min="13083" max="13083" width="13.6640625" style="63" customWidth="1"/>
    <col min="13084" max="13085" width="9.109375" style="63"/>
    <col min="13086" max="13086" width="15.5546875" style="63" customWidth="1"/>
    <col min="13087" max="13087" width="20.33203125" style="63" customWidth="1"/>
    <col min="13088" max="13088" width="36.88671875" style="63" customWidth="1"/>
    <col min="13089" max="13093" width="20.33203125" style="63" customWidth="1"/>
    <col min="13094" max="13309" width="9.109375" style="63"/>
    <col min="13310" max="13310" width="3.5546875" style="63" bestFit="1" customWidth="1"/>
    <col min="13311" max="13311" width="12.88671875" style="63" customWidth="1"/>
    <col min="13312" max="13312" width="14.44140625" style="63" customWidth="1"/>
    <col min="13313" max="13313" width="12.6640625" style="63" bestFit="1" customWidth="1"/>
    <col min="13314" max="13314" width="20" style="63" customWidth="1"/>
    <col min="13315" max="13316" width="15.109375" style="63" customWidth="1"/>
    <col min="13317" max="13317" width="16.44140625" style="63" customWidth="1"/>
    <col min="13318" max="13318" width="14.109375" style="63" customWidth="1"/>
    <col min="13319" max="13319" width="13.33203125" style="63" customWidth="1"/>
    <col min="13320" max="13321" width="15.5546875" style="63" customWidth="1"/>
    <col min="13322" max="13322" width="14.33203125" style="63" bestFit="1" customWidth="1"/>
    <col min="13323" max="13323" width="14.33203125" style="63" customWidth="1"/>
    <col min="13324" max="13324" width="14.88671875" style="63" customWidth="1"/>
    <col min="13325" max="13326" width="15.33203125" style="63" customWidth="1"/>
    <col min="13327" max="13327" width="12" style="63" customWidth="1"/>
    <col min="13328" max="13328" width="14.33203125" style="63" customWidth="1"/>
    <col min="13329" max="13329" width="15" style="63" customWidth="1"/>
    <col min="13330" max="13330" width="14" style="63" customWidth="1"/>
    <col min="13331" max="13331" width="16.6640625" style="63" customWidth="1"/>
    <col min="13332" max="13332" width="15" style="63" customWidth="1"/>
    <col min="13333" max="13333" width="12.88671875" style="63" customWidth="1"/>
    <col min="13334" max="13334" width="19.6640625" style="63" customWidth="1"/>
    <col min="13335" max="13338" width="14.5546875" style="63" customWidth="1"/>
    <col min="13339" max="13339" width="13.6640625" style="63" customWidth="1"/>
    <col min="13340" max="13341" width="9.109375" style="63"/>
    <col min="13342" max="13342" width="15.5546875" style="63" customWidth="1"/>
    <col min="13343" max="13343" width="20.33203125" style="63" customWidth="1"/>
    <col min="13344" max="13344" width="36.88671875" style="63" customWidth="1"/>
    <col min="13345" max="13349" width="20.33203125" style="63" customWidth="1"/>
    <col min="13350" max="13565" width="9.109375" style="63"/>
    <col min="13566" max="13566" width="3.5546875" style="63" bestFit="1" customWidth="1"/>
    <col min="13567" max="13567" width="12.88671875" style="63" customWidth="1"/>
    <col min="13568" max="13568" width="14.44140625" style="63" customWidth="1"/>
    <col min="13569" max="13569" width="12.6640625" style="63" bestFit="1" customWidth="1"/>
    <col min="13570" max="13570" width="20" style="63" customWidth="1"/>
    <col min="13571" max="13572" width="15.109375" style="63" customWidth="1"/>
    <col min="13573" max="13573" width="16.44140625" style="63" customWidth="1"/>
    <col min="13574" max="13574" width="14.109375" style="63" customWidth="1"/>
    <col min="13575" max="13575" width="13.33203125" style="63" customWidth="1"/>
    <col min="13576" max="13577" width="15.5546875" style="63" customWidth="1"/>
    <col min="13578" max="13578" width="14.33203125" style="63" bestFit="1" customWidth="1"/>
    <col min="13579" max="13579" width="14.33203125" style="63" customWidth="1"/>
    <col min="13580" max="13580" width="14.88671875" style="63" customWidth="1"/>
    <col min="13581" max="13582" width="15.33203125" style="63" customWidth="1"/>
    <col min="13583" max="13583" width="12" style="63" customWidth="1"/>
    <col min="13584" max="13584" width="14.33203125" style="63" customWidth="1"/>
    <col min="13585" max="13585" width="15" style="63" customWidth="1"/>
    <col min="13586" max="13586" width="14" style="63" customWidth="1"/>
    <col min="13587" max="13587" width="16.6640625" style="63" customWidth="1"/>
    <col min="13588" max="13588" width="15" style="63" customWidth="1"/>
    <col min="13589" max="13589" width="12.88671875" style="63" customWidth="1"/>
    <col min="13590" max="13590" width="19.6640625" style="63" customWidth="1"/>
    <col min="13591" max="13594" width="14.5546875" style="63" customWidth="1"/>
    <col min="13595" max="13595" width="13.6640625" style="63" customWidth="1"/>
    <col min="13596" max="13597" width="9.109375" style="63"/>
    <col min="13598" max="13598" width="15.5546875" style="63" customWidth="1"/>
    <col min="13599" max="13599" width="20.33203125" style="63" customWidth="1"/>
    <col min="13600" max="13600" width="36.88671875" style="63" customWidth="1"/>
    <col min="13601" max="13605" width="20.33203125" style="63" customWidth="1"/>
    <col min="13606" max="13821" width="9.109375" style="63"/>
    <col min="13822" max="13822" width="3.5546875" style="63" bestFit="1" customWidth="1"/>
    <col min="13823" max="13823" width="12.88671875" style="63" customWidth="1"/>
    <col min="13824" max="13824" width="14.44140625" style="63" customWidth="1"/>
    <col min="13825" max="13825" width="12.6640625" style="63" bestFit="1" customWidth="1"/>
    <col min="13826" max="13826" width="20" style="63" customWidth="1"/>
    <col min="13827" max="13828" width="15.109375" style="63" customWidth="1"/>
    <col min="13829" max="13829" width="16.44140625" style="63" customWidth="1"/>
    <col min="13830" max="13830" width="14.109375" style="63" customWidth="1"/>
    <col min="13831" max="13831" width="13.33203125" style="63" customWidth="1"/>
    <col min="13832" max="13833" width="15.5546875" style="63" customWidth="1"/>
    <col min="13834" max="13834" width="14.33203125" style="63" bestFit="1" customWidth="1"/>
    <col min="13835" max="13835" width="14.33203125" style="63" customWidth="1"/>
    <col min="13836" max="13836" width="14.88671875" style="63" customWidth="1"/>
    <col min="13837" max="13838" width="15.33203125" style="63" customWidth="1"/>
    <col min="13839" max="13839" width="12" style="63" customWidth="1"/>
    <col min="13840" max="13840" width="14.33203125" style="63" customWidth="1"/>
    <col min="13841" max="13841" width="15" style="63" customWidth="1"/>
    <col min="13842" max="13842" width="14" style="63" customWidth="1"/>
    <col min="13843" max="13843" width="16.6640625" style="63" customWidth="1"/>
    <col min="13844" max="13844" width="15" style="63" customWidth="1"/>
    <col min="13845" max="13845" width="12.88671875" style="63" customWidth="1"/>
    <col min="13846" max="13846" width="19.6640625" style="63" customWidth="1"/>
    <col min="13847" max="13850" width="14.5546875" style="63" customWidth="1"/>
    <col min="13851" max="13851" width="13.6640625" style="63" customWidth="1"/>
    <col min="13852" max="13853" width="9.109375" style="63"/>
    <col min="13854" max="13854" width="15.5546875" style="63" customWidth="1"/>
    <col min="13855" max="13855" width="20.33203125" style="63" customWidth="1"/>
    <col min="13856" max="13856" width="36.88671875" style="63" customWidth="1"/>
    <col min="13857" max="13861" width="20.33203125" style="63" customWidth="1"/>
    <col min="13862" max="14077" width="9.109375" style="63"/>
    <col min="14078" max="14078" width="3.5546875" style="63" bestFit="1" customWidth="1"/>
    <col min="14079" max="14079" width="12.88671875" style="63" customWidth="1"/>
    <col min="14080" max="14080" width="14.44140625" style="63" customWidth="1"/>
    <col min="14081" max="14081" width="12.6640625" style="63" bestFit="1" customWidth="1"/>
    <col min="14082" max="14082" width="20" style="63" customWidth="1"/>
    <col min="14083" max="14084" width="15.109375" style="63" customWidth="1"/>
    <col min="14085" max="14085" width="16.44140625" style="63" customWidth="1"/>
    <col min="14086" max="14086" width="14.109375" style="63" customWidth="1"/>
    <col min="14087" max="14087" width="13.33203125" style="63" customWidth="1"/>
    <col min="14088" max="14089" width="15.5546875" style="63" customWidth="1"/>
    <col min="14090" max="14090" width="14.33203125" style="63" bestFit="1" customWidth="1"/>
    <col min="14091" max="14091" width="14.33203125" style="63" customWidth="1"/>
    <col min="14092" max="14092" width="14.88671875" style="63" customWidth="1"/>
    <col min="14093" max="14094" width="15.33203125" style="63" customWidth="1"/>
    <col min="14095" max="14095" width="12" style="63" customWidth="1"/>
    <col min="14096" max="14096" width="14.33203125" style="63" customWidth="1"/>
    <col min="14097" max="14097" width="15" style="63" customWidth="1"/>
    <col min="14098" max="14098" width="14" style="63" customWidth="1"/>
    <col min="14099" max="14099" width="16.6640625" style="63" customWidth="1"/>
    <col min="14100" max="14100" width="15" style="63" customWidth="1"/>
    <col min="14101" max="14101" width="12.88671875" style="63" customWidth="1"/>
    <col min="14102" max="14102" width="19.6640625" style="63" customWidth="1"/>
    <col min="14103" max="14106" width="14.5546875" style="63" customWidth="1"/>
    <col min="14107" max="14107" width="13.6640625" style="63" customWidth="1"/>
    <col min="14108" max="14109" width="9.109375" style="63"/>
    <col min="14110" max="14110" width="15.5546875" style="63" customWidth="1"/>
    <col min="14111" max="14111" width="20.33203125" style="63" customWidth="1"/>
    <col min="14112" max="14112" width="36.88671875" style="63" customWidth="1"/>
    <col min="14113" max="14117" width="20.33203125" style="63" customWidth="1"/>
    <col min="14118" max="14333" width="9.109375" style="63"/>
    <col min="14334" max="14334" width="3.5546875" style="63" bestFit="1" customWidth="1"/>
    <col min="14335" max="14335" width="12.88671875" style="63" customWidth="1"/>
    <col min="14336" max="14336" width="14.44140625" style="63" customWidth="1"/>
    <col min="14337" max="14337" width="12.6640625" style="63" bestFit="1" customWidth="1"/>
    <col min="14338" max="14338" width="20" style="63" customWidth="1"/>
    <col min="14339" max="14340" width="15.109375" style="63" customWidth="1"/>
    <col min="14341" max="14341" width="16.44140625" style="63" customWidth="1"/>
    <col min="14342" max="14342" width="14.109375" style="63" customWidth="1"/>
    <col min="14343" max="14343" width="13.33203125" style="63" customWidth="1"/>
    <col min="14344" max="14345" width="15.5546875" style="63" customWidth="1"/>
    <col min="14346" max="14346" width="14.33203125" style="63" bestFit="1" customWidth="1"/>
    <col min="14347" max="14347" width="14.33203125" style="63" customWidth="1"/>
    <col min="14348" max="14348" width="14.88671875" style="63" customWidth="1"/>
    <col min="14349" max="14350" width="15.33203125" style="63" customWidth="1"/>
    <col min="14351" max="14351" width="12" style="63" customWidth="1"/>
    <col min="14352" max="14352" width="14.33203125" style="63" customWidth="1"/>
    <col min="14353" max="14353" width="15" style="63" customWidth="1"/>
    <col min="14354" max="14354" width="14" style="63" customWidth="1"/>
    <col min="14355" max="14355" width="16.6640625" style="63" customWidth="1"/>
    <col min="14356" max="14356" width="15" style="63" customWidth="1"/>
    <col min="14357" max="14357" width="12.88671875" style="63" customWidth="1"/>
    <col min="14358" max="14358" width="19.6640625" style="63" customWidth="1"/>
    <col min="14359" max="14362" width="14.5546875" style="63" customWidth="1"/>
    <col min="14363" max="14363" width="13.6640625" style="63" customWidth="1"/>
    <col min="14364" max="14365" width="9.109375" style="63"/>
    <col min="14366" max="14366" width="15.5546875" style="63" customWidth="1"/>
    <col min="14367" max="14367" width="20.33203125" style="63" customWidth="1"/>
    <col min="14368" max="14368" width="36.88671875" style="63" customWidth="1"/>
    <col min="14369" max="14373" width="20.33203125" style="63" customWidth="1"/>
    <col min="14374" max="14589" width="9.109375" style="63"/>
    <col min="14590" max="14590" width="3.5546875" style="63" bestFit="1" customWidth="1"/>
    <col min="14591" max="14591" width="12.88671875" style="63" customWidth="1"/>
    <col min="14592" max="14592" width="14.44140625" style="63" customWidth="1"/>
    <col min="14593" max="14593" width="12.6640625" style="63" bestFit="1" customWidth="1"/>
    <col min="14594" max="14594" width="20" style="63" customWidth="1"/>
    <col min="14595" max="14596" width="15.109375" style="63" customWidth="1"/>
    <col min="14597" max="14597" width="16.44140625" style="63" customWidth="1"/>
    <col min="14598" max="14598" width="14.109375" style="63" customWidth="1"/>
    <col min="14599" max="14599" width="13.33203125" style="63" customWidth="1"/>
    <col min="14600" max="14601" width="15.5546875" style="63" customWidth="1"/>
    <col min="14602" max="14602" width="14.33203125" style="63" bestFit="1" customWidth="1"/>
    <col min="14603" max="14603" width="14.33203125" style="63" customWidth="1"/>
    <col min="14604" max="14604" width="14.88671875" style="63" customWidth="1"/>
    <col min="14605" max="14606" width="15.33203125" style="63" customWidth="1"/>
    <col min="14607" max="14607" width="12" style="63" customWidth="1"/>
    <col min="14608" max="14608" width="14.33203125" style="63" customWidth="1"/>
    <col min="14609" max="14609" width="15" style="63" customWidth="1"/>
    <col min="14610" max="14610" width="14" style="63" customWidth="1"/>
    <col min="14611" max="14611" width="16.6640625" style="63" customWidth="1"/>
    <col min="14612" max="14612" width="15" style="63" customWidth="1"/>
    <col min="14613" max="14613" width="12.88671875" style="63" customWidth="1"/>
    <col min="14614" max="14614" width="19.6640625" style="63" customWidth="1"/>
    <col min="14615" max="14618" width="14.5546875" style="63" customWidth="1"/>
    <col min="14619" max="14619" width="13.6640625" style="63" customWidth="1"/>
    <col min="14620" max="14621" width="9.109375" style="63"/>
    <col min="14622" max="14622" width="15.5546875" style="63" customWidth="1"/>
    <col min="14623" max="14623" width="20.33203125" style="63" customWidth="1"/>
    <col min="14624" max="14624" width="36.88671875" style="63" customWidth="1"/>
    <col min="14625" max="14629" width="20.33203125" style="63" customWidth="1"/>
    <col min="14630" max="14845" width="9.109375" style="63"/>
    <col min="14846" max="14846" width="3.5546875" style="63" bestFit="1" customWidth="1"/>
    <col min="14847" max="14847" width="12.88671875" style="63" customWidth="1"/>
    <col min="14848" max="14848" width="14.44140625" style="63" customWidth="1"/>
    <col min="14849" max="14849" width="12.6640625" style="63" bestFit="1" customWidth="1"/>
    <col min="14850" max="14850" width="20" style="63" customWidth="1"/>
    <col min="14851" max="14852" width="15.109375" style="63" customWidth="1"/>
    <col min="14853" max="14853" width="16.44140625" style="63" customWidth="1"/>
    <col min="14854" max="14854" width="14.109375" style="63" customWidth="1"/>
    <col min="14855" max="14855" width="13.33203125" style="63" customWidth="1"/>
    <col min="14856" max="14857" width="15.5546875" style="63" customWidth="1"/>
    <col min="14858" max="14858" width="14.33203125" style="63" bestFit="1" customWidth="1"/>
    <col min="14859" max="14859" width="14.33203125" style="63" customWidth="1"/>
    <col min="14860" max="14860" width="14.88671875" style="63" customWidth="1"/>
    <col min="14861" max="14862" width="15.33203125" style="63" customWidth="1"/>
    <col min="14863" max="14863" width="12" style="63" customWidth="1"/>
    <col min="14864" max="14864" width="14.33203125" style="63" customWidth="1"/>
    <col min="14865" max="14865" width="15" style="63" customWidth="1"/>
    <col min="14866" max="14866" width="14" style="63" customWidth="1"/>
    <col min="14867" max="14867" width="16.6640625" style="63" customWidth="1"/>
    <col min="14868" max="14868" width="15" style="63" customWidth="1"/>
    <col min="14869" max="14869" width="12.88671875" style="63" customWidth="1"/>
    <col min="14870" max="14870" width="19.6640625" style="63" customWidth="1"/>
    <col min="14871" max="14874" width="14.5546875" style="63" customWidth="1"/>
    <col min="14875" max="14875" width="13.6640625" style="63" customWidth="1"/>
    <col min="14876" max="14877" width="9.109375" style="63"/>
    <col min="14878" max="14878" width="15.5546875" style="63" customWidth="1"/>
    <col min="14879" max="14879" width="20.33203125" style="63" customWidth="1"/>
    <col min="14880" max="14880" width="36.88671875" style="63" customWidth="1"/>
    <col min="14881" max="14885" width="20.33203125" style="63" customWidth="1"/>
    <col min="14886" max="15101" width="9.109375" style="63"/>
    <col min="15102" max="15102" width="3.5546875" style="63" bestFit="1" customWidth="1"/>
    <col min="15103" max="15103" width="12.88671875" style="63" customWidth="1"/>
    <col min="15104" max="15104" width="14.44140625" style="63" customWidth="1"/>
    <col min="15105" max="15105" width="12.6640625" style="63" bestFit="1" customWidth="1"/>
    <col min="15106" max="15106" width="20" style="63" customWidth="1"/>
    <col min="15107" max="15108" width="15.109375" style="63" customWidth="1"/>
    <col min="15109" max="15109" width="16.44140625" style="63" customWidth="1"/>
    <col min="15110" max="15110" width="14.109375" style="63" customWidth="1"/>
    <col min="15111" max="15111" width="13.33203125" style="63" customWidth="1"/>
    <col min="15112" max="15113" width="15.5546875" style="63" customWidth="1"/>
    <col min="15114" max="15114" width="14.33203125" style="63" bestFit="1" customWidth="1"/>
    <col min="15115" max="15115" width="14.33203125" style="63" customWidth="1"/>
    <col min="15116" max="15116" width="14.88671875" style="63" customWidth="1"/>
    <col min="15117" max="15118" width="15.33203125" style="63" customWidth="1"/>
    <col min="15119" max="15119" width="12" style="63" customWidth="1"/>
    <col min="15120" max="15120" width="14.33203125" style="63" customWidth="1"/>
    <col min="15121" max="15121" width="15" style="63" customWidth="1"/>
    <col min="15122" max="15122" width="14" style="63" customWidth="1"/>
    <col min="15123" max="15123" width="16.6640625" style="63" customWidth="1"/>
    <col min="15124" max="15124" width="15" style="63" customWidth="1"/>
    <col min="15125" max="15125" width="12.88671875" style="63" customWidth="1"/>
    <col min="15126" max="15126" width="19.6640625" style="63" customWidth="1"/>
    <col min="15127" max="15130" width="14.5546875" style="63" customWidth="1"/>
    <col min="15131" max="15131" width="13.6640625" style="63" customWidth="1"/>
    <col min="15132" max="15133" width="9.109375" style="63"/>
    <col min="15134" max="15134" width="15.5546875" style="63" customWidth="1"/>
    <col min="15135" max="15135" width="20.33203125" style="63" customWidth="1"/>
    <col min="15136" max="15136" width="36.88671875" style="63" customWidth="1"/>
    <col min="15137" max="15141" width="20.33203125" style="63" customWidth="1"/>
    <col min="15142" max="15357" width="9.109375" style="63"/>
    <col min="15358" max="15358" width="3.5546875" style="63" bestFit="1" customWidth="1"/>
    <col min="15359" max="15359" width="12.88671875" style="63" customWidth="1"/>
    <col min="15360" max="15360" width="14.44140625" style="63" customWidth="1"/>
    <col min="15361" max="15361" width="12.6640625" style="63" bestFit="1" customWidth="1"/>
    <col min="15362" max="15362" width="20" style="63" customWidth="1"/>
    <col min="15363" max="15364" width="15.109375" style="63" customWidth="1"/>
    <col min="15365" max="15365" width="16.44140625" style="63" customWidth="1"/>
    <col min="15366" max="15366" width="14.109375" style="63" customWidth="1"/>
    <col min="15367" max="15367" width="13.33203125" style="63" customWidth="1"/>
    <col min="15368" max="15369" width="15.5546875" style="63" customWidth="1"/>
    <col min="15370" max="15370" width="14.33203125" style="63" bestFit="1" customWidth="1"/>
    <col min="15371" max="15371" width="14.33203125" style="63" customWidth="1"/>
    <col min="15372" max="15372" width="14.88671875" style="63" customWidth="1"/>
    <col min="15373" max="15374" width="15.33203125" style="63" customWidth="1"/>
    <col min="15375" max="15375" width="12" style="63" customWidth="1"/>
    <col min="15376" max="15376" width="14.33203125" style="63" customWidth="1"/>
    <col min="15377" max="15377" width="15" style="63" customWidth="1"/>
    <col min="15378" max="15378" width="14" style="63" customWidth="1"/>
    <col min="15379" max="15379" width="16.6640625" style="63" customWidth="1"/>
    <col min="15380" max="15380" width="15" style="63" customWidth="1"/>
    <col min="15381" max="15381" width="12.88671875" style="63" customWidth="1"/>
    <col min="15382" max="15382" width="19.6640625" style="63" customWidth="1"/>
    <col min="15383" max="15386" width="14.5546875" style="63" customWidth="1"/>
    <col min="15387" max="15387" width="13.6640625" style="63" customWidth="1"/>
    <col min="15388" max="15389" width="9.109375" style="63"/>
    <col min="15390" max="15390" width="15.5546875" style="63" customWidth="1"/>
    <col min="15391" max="15391" width="20.33203125" style="63" customWidth="1"/>
    <col min="15392" max="15392" width="36.88671875" style="63" customWidth="1"/>
    <col min="15393" max="15397" width="20.33203125" style="63" customWidth="1"/>
    <col min="15398" max="15613" width="9.109375" style="63"/>
    <col min="15614" max="15614" width="3.5546875" style="63" bestFit="1" customWidth="1"/>
    <col min="15615" max="15615" width="12.88671875" style="63" customWidth="1"/>
    <col min="15616" max="15616" width="14.44140625" style="63" customWidth="1"/>
    <col min="15617" max="15617" width="12.6640625" style="63" bestFit="1" customWidth="1"/>
    <col min="15618" max="15618" width="20" style="63" customWidth="1"/>
    <col min="15619" max="15620" width="15.109375" style="63" customWidth="1"/>
    <col min="15621" max="15621" width="16.44140625" style="63" customWidth="1"/>
    <col min="15622" max="15622" width="14.109375" style="63" customWidth="1"/>
    <col min="15623" max="15623" width="13.33203125" style="63" customWidth="1"/>
    <col min="15624" max="15625" width="15.5546875" style="63" customWidth="1"/>
    <col min="15626" max="15626" width="14.33203125" style="63" bestFit="1" customWidth="1"/>
    <col min="15627" max="15627" width="14.33203125" style="63" customWidth="1"/>
    <col min="15628" max="15628" width="14.88671875" style="63" customWidth="1"/>
    <col min="15629" max="15630" width="15.33203125" style="63" customWidth="1"/>
    <col min="15631" max="15631" width="12" style="63" customWidth="1"/>
    <col min="15632" max="15632" width="14.33203125" style="63" customWidth="1"/>
    <col min="15633" max="15633" width="15" style="63" customWidth="1"/>
    <col min="15634" max="15634" width="14" style="63" customWidth="1"/>
    <col min="15635" max="15635" width="16.6640625" style="63" customWidth="1"/>
    <col min="15636" max="15636" width="15" style="63" customWidth="1"/>
    <col min="15637" max="15637" width="12.88671875" style="63" customWidth="1"/>
    <col min="15638" max="15638" width="19.6640625" style="63" customWidth="1"/>
    <col min="15639" max="15642" width="14.5546875" style="63" customWidth="1"/>
    <col min="15643" max="15643" width="13.6640625" style="63" customWidth="1"/>
    <col min="15644" max="15645" width="9.109375" style="63"/>
    <col min="15646" max="15646" width="15.5546875" style="63" customWidth="1"/>
    <col min="15647" max="15647" width="20.33203125" style="63" customWidth="1"/>
    <col min="15648" max="15648" width="36.88671875" style="63" customWidth="1"/>
    <col min="15649" max="15653" width="20.33203125" style="63" customWidth="1"/>
    <col min="15654" max="15869" width="9.109375" style="63"/>
    <col min="15870" max="15870" width="3.5546875" style="63" bestFit="1" customWidth="1"/>
    <col min="15871" max="15871" width="12.88671875" style="63" customWidth="1"/>
    <col min="15872" max="15872" width="14.44140625" style="63" customWidth="1"/>
    <col min="15873" max="15873" width="12.6640625" style="63" bestFit="1" customWidth="1"/>
    <col min="15874" max="15874" width="20" style="63" customWidth="1"/>
    <col min="15875" max="15876" width="15.109375" style="63" customWidth="1"/>
    <col min="15877" max="15877" width="16.44140625" style="63" customWidth="1"/>
    <col min="15878" max="15878" width="14.109375" style="63" customWidth="1"/>
    <col min="15879" max="15879" width="13.33203125" style="63" customWidth="1"/>
    <col min="15880" max="15881" width="15.5546875" style="63" customWidth="1"/>
    <col min="15882" max="15882" width="14.33203125" style="63" bestFit="1" customWidth="1"/>
    <col min="15883" max="15883" width="14.33203125" style="63" customWidth="1"/>
    <col min="15884" max="15884" width="14.88671875" style="63" customWidth="1"/>
    <col min="15885" max="15886" width="15.33203125" style="63" customWidth="1"/>
    <col min="15887" max="15887" width="12" style="63" customWidth="1"/>
    <col min="15888" max="15888" width="14.33203125" style="63" customWidth="1"/>
    <col min="15889" max="15889" width="15" style="63" customWidth="1"/>
    <col min="15890" max="15890" width="14" style="63" customWidth="1"/>
    <col min="15891" max="15891" width="16.6640625" style="63" customWidth="1"/>
    <col min="15892" max="15892" width="15" style="63" customWidth="1"/>
    <col min="15893" max="15893" width="12.88671875" style="63" customWidth="1"/>
    <col min="15894" max="15894" width="19.6640625" style="63" customWidth="1"/>
    <col min="15895" max="15898" width="14.5546875" style="63" customWidth="1"/>
    <col min="15899" max="15899" width="13.6640625" style="63" customWidth="1"/>
    <col min="15900" max="15901" width="9.109375" style="63"/>
    <col min="15902" max="15902" width="15.5546875" style="63" customWidth="1"/>
    <col min="15903" max="15903" width="20.33203125" style="63" customWidth="1"/>
    <col min="15904" max="15904" width="36.88671875" style="63" customWidth="1"/>
    <col min="15905" max="15909" width="20.33203125" style="63" customWidth="1"/>
    <col min="15910" max="16125" width="9.109375" style="63"/>
    <col min="16126" max="16126" width="3.5546875" style="63" bestFit="1" customWidth="1"/>
    <col min="16127" max="16127" width="12.88671875" style="63" customWidth="1"/>
    <col min="16128" max="16128" width="14.44140625" style="63" customWidth="1"/>
    <col min="16129" max="16129" width="12.6640625" style="63" bestFit="1" customWidth="1"/>
    <col min="16130" max="16130" width="20" style="63" customWidth="1"/>
    <col min="16131" max="16132" width="15.109375" style="63" customWidth="1"/>
    <col min="16133" max="16133" width="16.44140625" style="63" customWidth="1"/>
    <col min="16134" max="16134" width="14.109375" style="63" customWidth="1"/>
    <col min="16135" max="16135" width="13.33203125" style="63" customWidth="1"/>
    <col min="16136" max="16137" width="15.5546875" style="63" customWidth="1"/>
    <col min="16138" max="16138" width="14.33203125" style="63" bestFit="1" customWidth="1"/>
    <col min="16139" max="16139" width="14.33203125" style="63" customWidth="1"/>
    <col min="16140" max="16140" width="14.88671875" style="63" customWidth="1"/>
    <col min="16141" max="16142" width="15.33203125" style="63" customWidth="1"/>
    <col min="16143" max="16143" width="12" style="63" customWidth="1"/>
    <col min="16144" max="16144" width="14.33203125" style="63" customWidth="1"/>
    <col min="16145" max="16145" width="15" style="63" customWidth="1"/>
    <col min="16146" max="16146" width="14" style="63" customWidth="1"/>
    <col min="16147" max="16147" width="16.6640625" style="63" customWidth="1"/>
    <col min="16148" max="16148" width="15" style="63" customWidth="1"/>
    <col min="16149" max="16149" width="12.88671875" style="63" customWidth="1"/>
    <col min="16150" max="16150" width="19.6640625" style="63" customWidth="1"/>
    <col min="16151" max="16154" width="14.5546875" style="63" customWidth="1"/>
    <col min="16155" max="16155" width="13.6640625" style="63" customWidth="1"/>
    <col min="16156" max="16157" width="9.109375" style="63"/>
    <col min="16158" max="16158" width="15.5546875" style="63" customWidth="1"/>
    <col min="16159" max="16159" width="20.33203125" style="63" customWidth="1"/>
    <col min="16160" max="16160" width="36.88671875" style="63" customWidth="1"/>
    <col min="16161" max="16165" width="20.33203125" style="63" customWidth="1"/>
    <col min="16166" max="16384" width="9.109375" style="63"/>
  </cols>
  <sheetData>
    <row r="1" spans="2:19" x14ac:dyDescent="0.25">
      <c r="C1" s="63"/>
      <c r="F1" s="63"/>
      <c r="G1" s="63"/>
    </row>
    <row r="2" spans="2:19" ht="12.75" customHeight="1" x14ac:dyDescent="0.25">
      <c r="B2" s="71" t="s">
        <v>451</v>
      </c>
      <c r="C2" s="72"/>
      <c r="D2" s="72"/>
      <c r="E2" s="72"/>
      <c r="F2" s="72"/>
      <c r="G2" s="72"/>
      <c r="H2" s="72"/>
      <c r="I2" s="72"/>
      <c r="J2" s="72"/>
      <c r="K2" s="72"/>
      <c r="L2" s="72"/>
      <c r="M2" s="72"/>
      <c r="N2" s="72"/>
      <c r="O2" s="72"/>
      <c r="P2" s="72"/>
      <c r="Q2" s="72"/>
      <c r="R2" s="72"/>
      <c r="S2" s="73"/>
    </row>
    <row r="3" spans="2:19" x14ac:dyDescent="0.25">
      <c r="B3" s="74" t="s">
        <v>452</v>
      </c>
      <c r="C3" s="75"/>
      <c r="D3" s="75"/>
      <c r="E3" s="75"/>
      <c r="F3" s="75"/>
      <c r="G3" s="75"/>
      <c r="H3" s="75"/>
      <c r="I3" s="75"/>
      <c r="J3" s="75"/>
      <c r="K3" s="75"/>
      <c r="L3" s="75"/>
      <c r="M3" s="75"/>
      <c r="N3" s="75"/>
      <c r="O3" s="75"/>
      <c r="P3" s="75"/>
      <c r="Q3" s="75"/>
      <c r="R3" s="75"/>
      <c r="S3" s="76"/>
    </row>
    <row r="4" spans="2:19" x14ac:dyDescent="0.25">
      <c r="B4" s="346" t="s">
        <v>453</v>
      </c>
      <c r="C4" s="343" t="s">
        <v>454</v>
      </c>
      <c r="D4" s="343"/>
      <c r="E4" s="343"/>
      <c r="F4" s="343"/>
      <c r="G4" s="344" t="s">
        <v>455</v>
      </c>
      <c r="H4" s="344"/>
      <c r="I4" s="344"/>
      <c r="J4" s="344"/>
      <c r="K4" s="343" t="s">
        <v>456</v>
      </c>
      <c r="L4" s="343"/>
      <c r="M4" s="343"/>
      <c r="N4" s="343"/>
      <c r="O4" s="343" t="s">
        <v>457</v>
      </c>
      <c r="P4" s="343"/>
      <c r="Q4" s="343"/>
      <c r="R4" s="343"/>
      <c r="S4" s="345" t="s">
        <v>485</v>
      </c>
    </row>
    <row r="5" spans="2:19" ht="39.6" x14ac:dyDescent="0.25">
      <c r="B5" s="346"/>
      <c r="C5" s="77" t="s">
        <v>458</v>
      </c>
      <c r="D5" s="78" t="s">
        <v>459</v>
      </c>
      <c r="E5" s="78" t="s">
        <v>460</v>
      </c>
      <c r="F5" s="78" t="s">
        <v>461</v>
      </c>
      <c r="G5" s="77" t="s">
        <v>458</v>
      </c>
      <c r="H5" s="78" t="s">
        <v>459</v>
      </c>
      <c r="I5" s="78" t="s">
        <v>460</v>
      </c>
      <c r="J5" s="78" t="s">
        <v>461</v>
      </c>
      <c r="K5" s="77" t="s">
        <v>458</v>
      </c>
      <c r="L5" s="78" t="s">
        <v>459</v>
      </c>
      <c r="M5" s="78" t="s">
        <v>460</v>
      </c>
      <c r="N5" s="78" t="s">
        <v>461</v>
      </c>
      <c r="O5" s="77" t="s">
        <v>458</v>
      </c>
      <c r="P5" s="78" t="s">
        <v>459</v>
      </c>
      <c r="Q5" s="78" t="s">
        <v>460</v>
      </c>
      <c r="R5" s="78" t="s">
        <v>461</v>
      </c>
      <c r="S5" s="345"/>
    </row>
    <row r="6" spans="2:19" x14ac:dyDescent="0.25">
      <c r="B6" s="340" t="s">
        <v>462</v>
      </c>
      <c r="C6" s="79">
        <v>42736</v>
      </c>
      <c r="D6" s="80">
        <v>3750</v>
      </c>
      <c r="E6" s="80">
        <v>0</v>
      </c>
      <c r="F6" s="81" t="s">
        <v>95</v>
      </c>
      <c r="G6" s="82">
        <v>43132</v>
      </c>
      <c r="H6" s="83">
        <v>2784.94</v>
      </c>
      <c r="I6" s="84" t="s">
        <v>95</v>
      </c>
      <c r="J6" s="85" t="s">
        <v>95</v>
      </c>
      <c r="K6" s="86">
        <v>43483</v>
      </c>
      <c r="L6" s="87">
        <v>600</v>
      </c>
      <c r="M6" s="80">
        <v>0</v>
      </c>
      <c r="N6" s="88" t="s">
        <v>95</v>
      </c>
      <c r="O6" s="82">
        <v>43900</v>
      </c>
      <c r="P6" s="89">
        <v>1582</v>
      </c>
      <c r="Q6" s="89">
        <v>0</v>
      </c>
      <c r="R6" s="90" t="s">
        <v>95</v>
      </c>
      <c r="S6" s="91"/>
    </row>
    <row r="7" spans="2:19" x14ac:dyDescent="0.25">
      <c r="B7" s="341"/>
      <c r="C7" s="79">
        <v>42785</v>
      </c>
      <c r="D7" s="80">
        <v>1500</v>
      </c>
      <c r="E7" s="80">
        <v>0</v>
      </c>
      <c r="F7" s="80" t="s">
        <v>487</v>
      </c>
      <c r="G7" s="82">
        <v>43180</v>
      </c>
      <c r="H7" s="83">
        <v>1000</v>
      </c>
      <c r="I7" s="84" t="s">
        <v>95</v>
      </c>
      <c r="J7" s="85" t="s">
        <v>95</v>
      </c>
      <c r="K7" s="86">
        <v>43483</v>
      </c>
      <c r="L7" s="87">
        <v>600</v>
      </c>
      <c r="M7" s="80">
        <v>0</v>
      </c>
      <c r="N7" s="88" t="s">
        <v>95</v>
      </c>
      <c r="O7" s="82">
        <v>44061</v>
      </c>
      <c r="P7" s="89">
        <v>785.7</v>
      </c>
      <c r="Q7" s="89">
        <v>0</v>
      </c>
      <c r="R7" s="90" t="s">
        <v>95</v>
      </c>
      <c r="S7" s="91"/>
    </row>
    <row r="8" spans="2:19" x14ac:dyDescent="0.25">
      <c r="B8" s="341"/>
      <c r="C8" s="79">
        <v>43017</v>
      </c>
      <c r="D8" s="80">
        <f>477.79+883.42+200+435.43+1072.03+760.76+164.22+100+394.57+100+1072.03+453.07+200</f>
        <v>6313.32</v>
      </c>
      <c r="E8" s="80">
        <v>0</v>
      </c>
      <c r="F8" s="80" t="s">
        <v>486</v>
      </c>
      <c r="G8" s="82">
        <v>43196</v>
      </c>
      <c r="H8" s="83">
        <v>209.04</v>
      </c>
      <c r="I8" s="84" t="s">
        <v>95</v>
      </c>
      <c r="J8" s="85" t="s">
        <v>95</v>
      </c>
      <c r="K8" s="86">
        <v>43467</v>
      </c>
      <c r="L8" s="87">
        <v>318.16000000000003</v>
      </c>
      <c r="M8" s="80">
        <v>0</v>
      </c>
      <c r="N8" s="88" t="s">
        <v>95</v>
      </c>
      <c r="O8" s="90"/>
      <c r="P8" s="89"/>
      <c r="Q8" s="89"/>
      <c r="R8" s="90"/>
      <c r="S8" s="91"/>
    </row>
    <row r="9" spans="2:19" x14ac:dyDescent="0.25">
      <c r="B9" s="341"/>
      <c r="C9" s="79">
        <v>43093</v>
      </c>
      <c r="D9" s="80">
        <v>7836.9</v>
      </c>
      <c r="E9" s="80">
        <v>0</v>
      </c>
      <c r="F9" s="80" t="s">
        <v>488</v>
      </c>
      <c r="G9" s="82">
        <v>43217</v>
      </c>
      <c r="H9" s="83">
        <v>2300</v>
      </c>
      <c r="I9" s="84" t="s">
        <v>95</v>
      </c>
      <c r="J9" s="85" t="s">
        <v>95</v>
      </c>
      <c r="K9" s="86">
        <v>43517</v>
      </c>
      <c r="L9" s="87">
        <v>300</v>
      </c>
      <c r="M9" s="80">
        <v>0</v>
      </c>
      <c r="N9" s="88" t="s">
        <v>95</v>
      </c>
      <c r="O9" s="90"/>
      <c r="P9" s="89"/>
      <c r="Q9" s="89"/>
      <c r="R9" s="90"/>
      <c r="S9" s="91"/>
    </row>
    <row r="10" spans="2:19" x14ac:dyDescent="0.25">
      <c r="B10" s="341"/>
      <c r="C10" s="79">
        <v>43093</v>
      </c>
      <c r="D10" s="80">
        <v>12213.43</v>
      </c>
      <c r="E10" s="80">
        <v>0</v>
      </c>
      <c r="F10" s="80" t="s">
        <v>489</v>
      </c>
      <c r="G10" s="82">
        <v>43353</v>
      </c>
      <c r="H10" s="83">
        <v>150</v>
      </c>
      <c r="I10" s="84" t="s">
        <v>95</v>
      </c>
      <c r="J10" s="85" t="s">
        <v>95</v>
      </c>
      <c r="K10" s="86">
        <v>43546</v>
      </c>
      <c r="L10" s="87">
        <v>989</v>
      </c>
      <c r="M10" s="80">
        <v>0</v>
      </c>
      <c r="N10" s="88" t="s">
        <v>95</v>
      </c>
      <c r="O10" s="90"/>
      <c r="P10" s="89"/>
      <c r="Q10" s="89"/>
      <c r="R10" s="90"/>
      <c r="S10" s="91"/>
    </row>
    <row r="11" spans="2:19" x14ac:dyDescent="0.25">
      <c r="B11" s="341"/>
      <c r="C11" s="79"/>
      <c r="D11" s="80"/>
      <c r="E11" s="80"/>
      <c r="F11" s="81"/>
      <c r="G11" s="82">
        <v>43364</v>
      </c>
      <c r="H11" s="83">
        <v>10000</v>
      </c>
      <c r="I11" s="84" t="s">
        <v>95</v>
      </c>
      <c r="J11" s="85" t="s">
        <v>95</v>
      </c>
      <c r="K11" s="86">
        <v>43572</v>
      </c>
      <c r="L11" s="87">
        <v>102.82</v>
      </c>
      <c r="M11" s="80">
        <v>0</v>
      </c>
      <c r="N11" s="88" t="s">
        <v>95</v>
      </c>
      <c r="O11" s="90"/>
      <c r="P11" s="89"/>
      <c r="Q11" s="89"/>
      <c r="R11" s="90"/>
      <c r="S11" s="91"/>
    </row>
    <row r="12" spans="2:19" x14ac:dyDescent="0.25">
      <c r="B12" s="341"/>
      <c r="C12" s="79"/>
      <c r="D12" s="80"/>
      <c r="E12" s="80"/>
      <c r="F12" s="81"/>
      <c r="G12" s="82">
        <v>43364</v>
      </c>
      <c r="H12" s="83">
        <v>300</v>
      </c>
      <c r="I12" s="84" t="s">
        <v>95</v>
      </c>
      <c r="J12" s="85" t="s">
        <v>95</v>
      </c>
      <c r="K12" s="86">
        <v>43578</v>
      </c>
      <c r="L12" s="87">
        <v>300</v>
      </c>
      <c r="M12" s="80">
        <v>0</v>
      </c>
      <c r="N12" s="88" t="s">
        <v>95</v>
      </c>
      <c r="O12" s="90"/>
      <c r="P12" s="89"/>
      <c r="Q12" s="89"/>
      <c r="R12" s="90"/>
      <c r="S12" s="91"/>
    </row>
    <row r="13" spans="2:19" x14ac:dyDescent="0.25">
      <c r="B13" s="341"/>
      <c r="C13" s="79"/>
      <c r="D13" s="80"/>
      <c r="E13" s="80"/>
      <c r="F13" s="81"/>
      <c r="G13" s="82"/>
      <c r="H13" s="83"/>
      <c r="I13" s="84"/>
      <c r="J13" s="85"/>
      <c r="K13" s="86">
        <v>43631</v>
      </c>
      <c r="L13" s="87">
        <v>10000</v>
      </c>
      <c r="M13" s="80">
        <v>0</v>
      </c>
      <c r="N13" s="88" t="s">
        <v>95</v>
      </c>
      <c r="O13" s="90"/>
      <c r="P13" s="89"/>
      <c r="Q13" s="89"/>
      <c r="R13" s="90"/>
      <c r="S13" s="91"/>
    </row>
    <row r="14" spans="2:19" x14ac:dyDescent="0.25">
      <c r="B14" s="341"/>
      <c r="C14" s="79"/>
      <c r="D14" s="80"/>
      <c r="E14" s="80"/>
      <c r="F14" s="81"/>
      <c r="G14" s="82"/>
      <c r="H14" s="83"/>
      <c r="I14" s="84"/>
      <c r="J14" s="85"/>
      <c r="K14" s="86">
        <v>43632</v>
      </c>
      <c r="L14" s="87">
        <v>1217.5999999999999</v>
      </c>
      <c r="M14" s="80">
        <v>0</v>
      </c>
      <c r="N14" s="88" t="s">
        <v>95</v>
      </c>
      <c r="O14" s="90"/>
      <c r="P14" s="89"/>
      <c r="Q14" s="89"/>
      <c r="R14" s="90"/>
      <c r="S14" s="91"/>
    </row>
    <row r="15" spans="2:19" x14ac:dyDescent="0.25">
      <c r="B15" s="341"/>
      <c r="C15" s="79"/>
      <c r="D15" s="80"/>
      <c r="E15" s="80"/>
      <c r="F15" s="81"/>
      <c r="G15" s="82"/>
      <c r="H15" s="83"/>
      <c r="I15" s="84"/>
      <c r="J15" s="85"/>
      <c r="K15" s="86">
        <v>43718</v>
      </c>
      <c r="L15" s="87">
        <f>988.8+857.17+2863.94+2770.35+997.79</f>
        <v>8478.0499999999993</v>
      </c>
      <c r="M15" s="80">
        <v>0</v>
      </c>
      <c r="N15" s="88" t="s">
        <v>95</v>
      </c>
      <c r="O15" s="90"/>
      <c r="P15" s="89"/>
      <c r="Q15" s="89"/>
      <c r="R15" s="90"/>
      <c r="S15" s="91"/>
    </row>
    <row r="16" spans="2:19" x14ac:dyDescent="0.25">
      <c r="B16" s="341"/>
      <c r="C16" s="79"/>
      <c r="D16" s="80"/>
      <c r="E16" s="80"/>
      <c r="F16" s="81"/>
      <c r="G16" s="82"/>
      <c r="H16" s="83"/>
      <c r="I16" s="84"/>
      <c r="J16" s="85"/>
      <c r="K16" s="86">
        <v>43763</v>
      </c>
      <c r="L16" s="87">
        <v>249.55</v>
      </c>
      <c r="M16" s="80">
        <v>0</v>
      </c>
      <c r="N16" s="88" t="s">
        <v>95</v>
      </c>
      <c r="O16" s="90"/>
      <c r="P16" s="89"/>
      <c r="Q16" s="89"/>
      <c r="R16" s="90"/>
      <c r="S16" s="91"/>
    </row>
    <row r="17" spans="1:20" x14ac:dyDescent="0.25">
      <c r="B17" s="341"/>
      <c r="C17" s="79"/>
      <c r="D17" s="92"/>
      <c r="E17" s="80"/>
      <c r="F17" s="81"/>
      <c r="G17" s="82"/>
      <c r="H17" s="83"/>
      <c r="I17" s="84"/>
      <c r="J17" s="85"/>
      <c r="K17" s="86">
        <v>43776</v>
      </c>
      <c r="L17" s="87">
        <v>779.44</v>
      </c>
      <c r="M17" s="80">
        <v>0</v>
      </c>
      <c r="N17" s="88" t="s">
        <v>95</v>
      </c>
      <c r="O17" s="90"/>
      <c r="P17" s="89"/>
      <c r="Q17" s="89"/>
      <c r="R17" s="90"/>
      <c r="S17" s="91"/>
    </row>
    <row r="18" spans="1:20" x14ac:dyDescent="0.25">
      <c r="B18" s="77" t="s">
        <v>463</v>
      </c>
      <c r="C18" s="93">
        <v>5</v>
      </c>
      <c r="D18" s="94">
        <f>SUM(D7:D17)</f>
        <v>27863.65</v>
      </c>
      <c r="E18" s="95">
        <f>SUM(E7:E17)</f>
        <v>0</v>
      </c>
      <c r="F18" s="95" t="s">
        <v>95</v>
      </c>
      <c r="G18" s="93">
        <v>7</v>
      </c>
      <c r="H18" s="96">
        <f>SUM(H6:H17)</f>
        <v>16743.98</v>
      </c>
      <c r="I18" s="95">
        <f>SUM(I6:I17)</f>
        <v>0</v>
      </c>
      <c r="J18" s="95" t="s">
        <v>95</v>
      </c>
      <c r="K18" s="93">
        <v>12</v>
      </c>
      <c r="L18" s="96">
        <f>SUM(L6:L17)</f>
        <v>23934.619999999995</v>
      </c>
      <c r="M18" s="95">
        <f>SUM(M6:M17)</f>
        <v>0</v>
      </c>
      <c r="N18" s="93" t="s">
        <v>95</v>
      </c>
      <c r="O18" s="93">
        <v>2</v>
      </c>
      <c r="P18" s="94">
        <f>SUM(P6:P17)</f>
        <v>2367.6999999999998</v>
      </c>
      <c r="Q18" s="94">
        <f>SUM(Q6:Q17)</f>
        <v>0</v>
      </c>
      <c r="R18" s="93"/>
      <c r="S18" s="91">
        <f>SUM(D18,H18,L18,P18)</f>
        <v>70909.95</v>
      </c>
      <c r="T18" s="163"/>
    </row>
    <row r="19" spans="1:20" x14ac:dyDescent="0.25">
      <c r="B19" s="97" t="s">
        <v>464</v>
      </c>
      <c r="C19" s="79"/>
      <c r="D19" s="98"/>
      <c r="E19" s="80"/>
      <c r="F19" s="99"/>
      <c r="G19" s="82"/>
      <c r="H19" s="84"/>
      <c r="I19" s="84"/>
      <c r="J19" s="85"/>
      <c r="K19" s="86"/>
      <c r="L19" s="80"/>
      <c r="M19" s="80"/>
      <c r="N19" s="88"/>
      <c r="O19" s="90"/>
      <c r="P19" s="100"/>
      <c r="Q19" s="100"/>
      <c r="R19" s="90"/>
      <c r="S19" s="91">
        <f t="shared" ref="S19:S25" si="0">SUM(D19,H19,L19,P19)</f>
        <v>0</v>
      </c>
      <c r="T19" s="163"/>
    </row>
    <row r="20" spans="1:20" x14ac:dyDescent="0.25">
      <c r="B20" s="77" t="s">
        <v>465</v>
      </c>
      <c r="C20" s="93"/>
      <c r="D20" s="94">
        <f>SUM(D19:D19)</f>
        <v>0</v>
      </c>
      <c r="E20" s="95">
        <f>SUM(E19:E19)</f>
        <v>0</v>
      </c>
      <c r="F20" s="95"/>
      <c r="G20" s="93">
        <v>0</v>
      </c>
      <c r="H20" s="94">
        <f>SUM(H19:H19)</f>
        <v>0</v>
      </c>
      <c r="I20" s="94">
        <f>SUM(I19)</f>
        <v>0</v>
      </c>
      <c r="J20" s="95"/>
      <c r="K20" s="93">
        <v>0</v>
      </c>
      <c r="L20" s="94">
        <f>SUM(L19:L19)</f>
        <v>0</v>
      </c>
      <c r="M20" s="95">
        <f>SUM(M19)</f>
        <v>0</v>
      </c>
      <c r="N20" s="93"/>
      <c r="O20" s="93">
        <v>0</v>
      </c>
      <c r="P20" s="94">
        <f>SUM(P19)</f>
        <v>0</v>
      </c>
      <c r="Q20" s="94">
        <f>SUM(Q19)</f>
        <v>0</v>
      </c>
      <c r="R20" s="93"/>
      <c r="S20" s="91">
        <f t="shared" si="0"/>
        <v>0</v>
      </c>
    </row>
    <row r="21" spans="1:20" x14ac:dyDescent="0.25">
      <c r="B21" s="217" t="s">
        <v>23</v>
      </c>
      <c r="C21" s="79"/>
      <c r="D21" s="80">
        <v>0</v>
      </c>
      <c r="E21" s="80">
        <v>0</v>
      </c>
      <c r="F21" s="81"/>
      <c r="G21" s="101"/>
      <c r="H21" s="102">
        <v>0</v>
      </c>
      <c r="I21" s="103">
        <v>0</v>
      </c>
      <c r="J21" s="104"/>
      <c r="K21" s="86"/>
      <c r="L21" s="243">
        <v>0</v>
      </c>
      <c r="M21" s="80">
        <v>0</v>
      </c>
      <c r="N21" s="88"/>
      <c r="O21" s="90" t="s">
        <v>95</v>
      </c>
      <c r="P21" s="100">
        <v>0</v>
      </c>
      <c r="Q21" s="100">
        <v>0</v>
      </c>
      <c r="R21" s="90"/>
      <c r="S21" s="91">
        <f t="shared" si="0"/>
        <v>0</v>
      </c>
    </row>
    <row r="22" spans="1:20" x14ac:dyDescent="0.25">
      <c r="B22" s="77" t="s">
        <v>466</v>
      </c>
      <c r="C22" s="93">
        <v>0</v>
      </c>
      <c r="D22" s="94">
        <f>SUM(D21:D21)</f>
        <v>0</v>
      </c>
      <c r="E22" s="95">
        <f>SUM(E21:E21)</f>
        <v>0</v>
      </c>
      <c r="F22" s="95" t="s">
        <v>95</v>
      </c>
      <c r="G22" s="93"/>
      <c r="H22" s="94">
        <f>SUM(H21:H21)</f>
        <v>0</v>
      </c>
      <c r="I22" s="95">
        <f>SUM(I21:I21)</f>
        <v>0</v>
      </c>
      <c r="J22" s="95" t="s">
        <v>95</v>
      </c>
      <c r="K22" s="93"/>
      <c r="L22" s="96">
        <f>SUM(L21:L21)</f>
        <v>0</v>
      </c>
      <c r="M22" s="95">
        <f>SUM(M21:M21)</f>
        <v>0</v>
      </c>
      <c r="N22" s="93" t="s">
        <v>95</v>
      </c>
      <c r="O22" s="93">
        <v>0</v>
      </c>
      <c r="P22" s="94">
        <f>SUM(P21:P21)</f>
        <v>0</v>
      </c>
      <c r="Q22" s="93"/>
      <c r="R22" s="93"/>
      <c r="S22" s="91">
        <f t="shared" si="0"/>
        <v>0</v>
      </c>
    </row>
    <row r="23" spans="1:20" x14ac:dyDescent="0.25">
      <c r="B23" s="106" t="s">
        <v>467</v>
      </c>
      <c r="C23" s="107"/>
      <c r="D23" s="107"/>
      <c r="E23" s="107"/>
      <c r="F23" s="107"/>
      <c r="G23" s="107"/>
      <c r="H23" s="107"/>
      <c r="I23" s="107"/>
      <c r="J23" s="107"/>
      <c r="K23" s="107"/>
      <c r="L23" s="107"/>
      <c r="M23" s="107"/>
      <c r="N23" s="107"/>
      <c r="O23" s="107"/>
      <c r="P23" s="107"/>
      <c r="Q23" s="107"/>
      <c r="R23" s="107"/>
      <c r="S23" s="91">
        <f t="shared" si="0"/>
        <v>0</v>
      </c>
    </row>
    <row r="24" spans="1:20" x14ac:dyDescent="0.25">
      <c r="B24" s="342" t="s">
        <v>88</v>
      </c>
      <c r="C24" s="343" t="str">
        <f>C4</f>
        <v>01.01.2017 - 31.12.2017</v>
      </c>
      <c r="D24" s="343"/>
      <c r="E24" s="343"/>
      <c r="F24" s="343"/>
      <c r="G24" s="344" t="str">
        <f>G4</f>
        <v>01.01.2018 - 31.12.2018</v>
      </c>
      <c r="H24" s="344"/>
      <c r="I24" s="344"/>
      <c r="J24" s="344"/>
      <c r="K24" s="343" t="str">
        <f>K4</f>
        <v>01.01.2019 - 31.12.2019</v>
      </c>
      <c r="L24" s="343"/>
      <c r="M24" s="343"/>
      <c r="N24" s="343"/>
      <c r="O24" s="350" t="str">
        <f>O4</f>
        <v>01.01.2020 - 31.12.2020</v>
      </c>
      <c r="P24" s="351"/>
      <c r="Q24" s="351"/>
      <c r="R24" s="352"/>
      <c r="S24" s="91">
        <f t="shared" si="0"/>
        <v>0</v>
      </c>
    </row>
    <row r="25" spans="1:20" x14ac:dyDescent="0.25">
      <c r="B25" s="342"/>
      <c r="C25" s="109">
        <f>SUM(C18,C20,C22)</f>
        <v>5</v>
      </c>
      <c r="D25" s="110">
        <f>D18+D20+D22</f>
        <v>27863.65</v>
      </c>
      <c r="E25" s="110">
        <f>E18+E20+E22</f>
        <v>0</v>
      </c>
      <c r="F25" s="109" t="s">
        <v>95</v>
      </c>
      <c r="G25" s="111">
        <f>SUM(G18,G20,G22)</f>
        <v>7</v>
      </c>
      <c r="H25" s="112">
        <f>H18+H20+H22</f>
        <v>16743.98</v>
      </c>
      <c r="I25" s="113">
        <f>I18+I20+I22</f>
        <v>0</v>
      </c>
      <c r="J25" s="114" t="s">
        <v>95</v>
      </c>
      <c r="K25" s="115">
        <v>12</v>
      </c>
      <c r="L25" s="116">
        <f>L18+L20+L22</f>
        <v>23934.619999999995</v>
      </c>
      <c r="M25" s="110">
        <f>M18+M20+M22</f>
        <v>0</v>
      </c>
      <c r="N25" s="115" t="s">
        <v>95</v>
      </c>
      <c r="O25" s="117">
        <f>SUM(O18,O20,O22)</f>
        <v>2</v>
      </c>
      <c r="P25" s="118">
        <f>SUM(P18,P20,P22)</f>
        <v>2367.6999999999998</v>
      </c>
      <c r="Q25" s="117">
        <f>SUM(Q18,Q20,Q22)</f>
        <v>0</v>
      </c>
      <c r="R25" s="117"/>
      <c r="S25" s="91">
        <f t="shared" si="0"/>
        <v>70909.95</v>
      </c>
    </row>
    <row r="26" spans="1:20" ht="26.25" customHeight="1" x14ac:dyDescent="0.25">
      <c r="A26" s="63"/>
      <c r="B26" s="63"/>
      <c r="C26" s="63"/>
      <c r="F26" s="63"/>
      <c r="G26" s="63"/>
    </row>
    <row r="27" spans="1:20" x14ac:dyDescent="0.25">
      <c r="B27" s="74" t="s">
        <v>90</v>
      </c>
      <c r="C27" s="75"/>
      <c r="D27" s="75"/>
      <c r="E27" s="75"/>
      <c r="F27" s="75"/>
      <c r="G27" s="75"/>
      <c r="H27" s="75"/>
      <c r="I27" s="75"/>
      <c r="J27" s="75"/>
      <c r="K27" s="75"/>
      <c r="L27" s="75"/>
      <c r="M27" s="75"/>
      <c r="N27" s="75"/>
      <c r="O27" s="75"/>
      <c r="P27" s="75"/>
      <c r="Q27" s="75"/>
      <c r="R27" s="75"/>
      <c r="S27" s="76"/>
    </row>
    <row r="28" spans="1:20" x14ac:dyDescent="0.25">
      <c r="B28" s="355" t="s">
        <v>23</v>
      </c>
      <c r="C28" s="119" t="s">
        <v>95</v>
      </c>
      <c r="D28" s="80">
        <v>0</v>
      </c>
      <c r="E28" s="80">
        <v>0</v>
      </c>
      <c r="F28" s="80" t="s">
        <v>95</v>
      </c>
      <c r="G28" s="120" t="s">
        <v>95</v>
      </c>
      <c r="H28" s="103">
        <v>0</v>
      </c>
      <c r="I28" s="103">
        <v>0</v>
      </c>
      <c r="J28" s="103" t="s">
        <v>95</v>
      </c>
      <c r="K28" s="204">
        <v>43607</v>
      </c>
      <c r="L28" s="110">
        <v>4048</v>
      </c>
      <c r="M28" s="110">
        <v>0</v>
      </c>
      <c r="N28" s="109" t="s">
        <v>95</v>
      </c>
      <c r="O28" s="121" t="s">
        <v>95</v>
      </c>
      <c r="P28" s="122">
        <v>0</v>
      </c>
      <c r="Q28" s="122">
        <v>0</v>
      </c>
      <c r="R28" s="121" t="s">
        <v>95</v>
      </c>
      <c r="S28" s="123"/>
    </row>
    <row r="29" spans="1:20" x14ac:dyDescent="0.25">
      <c r="B29" s="356"/>
      <c r="C29" s="119" t="s">
        <v>95</v>
      </c>
      <c r="D29" s="80">
        <v>0</v>
      </c>
      <c r="E29" s="80">
        <v>0</v>
      </c>
      <c r="F29" s="80" t="s">
        <v>95</v>
      </c>
      <c r="G29" s="120" t="s">
        <v>95</v>
      </c>
      <c r="H29" s="103">
        <v>0</v>
      </c>
      <c r="I29" s="103">
        <v>0</v>
      </c>
      <c r="J29" s="103" t="s">
        <v>95</v>
      </c>
      <c r="K29" s="204">
        <v>43622</v>
      </c>
      <c r="L29" s="110">
        <v>3460</v>
      </c>
      <c r="M29" s="110"/>
      <c r="N29" s="109" t="s">
        <v>95</v>
      </c>
      <c r="O29" s="121" t="s">
        <v>95</v>
      </c>
      <c r="P29" s="122">
        <v>0</v>
      </c>
      <c r="Q29" s="122">
        <v>0</v>
      </c>
      <c r="R29" s="121" t="s">
        <v>95</v>
      </c>
      <c r="S29" s="123"/>
    </row>
    <row r="30" spans="1:20" x14ac:dyDescent="0.25">
      <c r="B30" s="240" t="s">
        <v>24</v>
      </c>
      <c r="C30" s="119" t="s">
        <v>95</v>
      </c>
      <c r="D30" s="80">
        <v>0</v>
      </c>
      <c r="E30" s="80">
        <v>0</v>
      </c>
      <c r="F30" s="80" t="s">
        <v>95</v>
      </c>
      <c r="G30" s="120" t="s">
        <v>95</v>
      </c>
      <c r="H30" s="103">
        <v>0</v>
      </c>
      <c r="I30" s="103">
        <v>0</v>
      </c>
      <c r="J30" s="103" t="s">
        <v>95</v>
      </c>
      <c r="K30" s="204">
        <v>44049</v>
      </c>
      <c r="L30" s="110">
        <v>550</v>
      </c>
      <c r="M30" s="110">
        <v>0</v>
      </c>
      <c r="N30" s="109" t="s">
        <v>95</v>
      </c>
      <c r="O30" s="203">
        <v>43966</v>
      </c>
      <c r="P30" s="122">
        <v>550</v>
      </c>
      <c r="Q30" s="122">
        <v>0</v>
      </c>
      <c r="R30" s="121" t="s">
        <v>95</v>
      </c>
      <c r="S30" s="91"/>
    </row>
    <row r="31" spans="1:20" x14ac:dyDescent="0.25">
      <c r="B31" s="106" t="s">
        <v>468</v>
      </c>
      <c r="C31" s="107"/>
      <c r="D31" s="107"/>
      <c r="E31" s="107"/>
      <c r="F31" s="107"/>
      <c r="G31" s="107"/>
      <c r="H31" s="107"/>
      <c r="I31" s="107"/>
      <c r="J31" s="107"/>
      <c r="K31" s="107"/>
      <c r="L31" s="107"/>
      <c r="M31" s="107"/>
      <c r="N31" s="107"/>
      <c r="O31" s="107"/>
      <c r="P31" s="107"/>
      <c r="Q31" s="107"/>
      <c r="R31" s="107"/>
      <c r="S31" s="242"/>
    </row>
    <row r="32" spans="1:20" x14ac:dyDescent="0.25">
      <c r="B32" s="342" t="s">
        <v>88</v>
      </c>
      <c r="C32" s="343" t="str">
        <f>C4</f>
        <v>01.01.2017 - 31.12.2017</v>
      </c>
      <c r="D32" s="343"/>
      <c r="E32" s="343"/>
      <c r="F32" s="343"/>
      <c r="G32" s="344" t="str">
        <f>G4</f>
        <v>01.01.2018 - 31.12.2018</v>
      </c>
      <c r="H32" s="344"/>
      <c r="I32" s="344"/>
      <c r="J32" s="344"/>
      <c r="K32" s="343" t="str">
        <f>K4</f>
        <v>01.01.2019 - 31.12.2019</v>
      </c>
      <c r="L32" s="343"/>
      <c r="M32" s="343"/>
      <c r="N32" s="343"/>
      <c r="O32" s="350" t="str">
        <f>O4</f>
        <v>01.01.2020 - 31.12.2020</v>
      </c>
      <c r="P32" s="351"/>
      <c r="Q32" s="351"/>
      <c r="R32" s="352"/>
      <c r="S32" s="108"/>
    </row>
    <row r="33" spans="1:27" x14ac:dyDescent="0.25">
      <c r="B33" s="342"/>
      <c r="C33" s="124" t="s">
        <v>95</v>
      </c>
      <c r="D33" s="110">
        <f>SUM(D28:D30)</f>
        <v>0</v>
      </c>
      <c r="E33" s="110" t="s">
        <v>95</v>
      </c>
      <c r="F33" s="110" t="s">
        <v>95</v>
      </c>
      <c r="G33" s="105" t="s">
        <v>95</v>
      </c>
      <c r="H33" s="103">
        <f>SUM(H29)</f>
        <v>0</v>
      </c>
      <c r="I33" s="103">
        <v>0</v>
      </c>
      <c r="J33" s="105" t="s">
        <v>95</v>
      </c>
      <c r="K33" s="248">
        <v>3</v>
      </c>
      <c r="L33" s="110">
        <f>SUM(L28:L30)</f>
        <v>8058</v>
      </c>
      <c r="M33" s="110">
        <f>M25</f>
        <v>0</v>
      </c>
      <c r="N33" s="109" t="s">
        <v>95</v>
      </c>
      <c r="O33" s="121">
        <v>1</v>
      </c>
      <c r="P33" s="239">
        <f>SUM(P28:P30)</f>
        <v>550</v>
      </c>
      <c r="Q33" s="239">
        <f>SUM(Q28:Q30)</f>
        <v>0</v>
      </c>
      <c r="R33" s="121" t="s">
        <v>95</v>
      </c>
      <c r="S33" s="91">
        <f>SUM(D33:E33,H33:I33,L33:M33,P33:Q33)</f>
        <v>8608</v>
      </c>
    </row>
    <row r="34" spans="1:27" ht="36" customHeight="1" x14ac:dyDescent="0.25">
      <c r="A34" s="63"/>
      <c r="B34" s="63"/>
      <c r="C34" s="63"/>
      <c r="F34" s="63"/>
      <c r="G34" s="63"/>
    </row>
    <row r="35" spans="1:27" x14ac:dyDescent="0.25">
      <c r="B35" s="74" t="s">
        <v>469</v>
      </c>
      <c r="C35" s="75"/>
      <c r="D35" s="75"/>
      <c r="E35" s="75"/>
      <c r="F35" s="75"/>
      <c r="G35" s="75"/>
      <c r="H35" s="75"/>
      <c r="I35" s="75"/>
      <c r="J35" s="75"/>
      <c r="K35" s="75"/>
      <c r="L35" s="75"/>
      <c r="M35" s="75"/>
      <c r="N35" s="75"/>
      <c r="O35" s="75"/>
      <c r="P35" s="75"/>
      <c r="Q35" s="75"/>
      <c r="R35" s="75"/>
      <c r="S35" s="76"/>
    </row>
    <row r="36" spans="1:27" x14ac:dyDescent="0.25">
      <c r="B36" s="353" t="s">
        <v>45</v>
      </c>
      <c r="C36" s="343" t="str">
        <f>C4</f>
        <v>01.01.2017 - 31.12.2017</v>
      </c>
      <c r="D36" s="343"/>
      <c r="E36" s="343"/>
      <c r="F36" s="343"/>
      <c r="G36" s="343" t="str">
        <f>G4</f>
        <v>01.01.2018 - 31.12.2018</v>
      </c>
      <c r="H36" s="343"/>
      <c r="I36" s="343"/>
      <c r="J36" s="343"/>
      <c r="K36" s="343" t="str">
        <f>K4</f>
        <v>01.01.2019 - 31.12.2019</v>
      </c>
      <c r="L36" s="343"/>
      <c r="M36" s="343"/>
      <c r="N36" s="343"/>
      <c r="O36" s="350" t="str">
        <f>O4</f>
        <v>01.01.2020 - 31.12.2020</v>
      </c>
      <c r="P36" s="351"/>
      <c r="Q36" s="351"/>
      <c r="R36" s="352"/>
      <c r="S36" s="108"/>
    </row>
    <row r="37" spans="1:27" x14ac:dyDescent="0.25">
      <c r="B37" s="354"/>
      <c r="C37" s="109" t="s">
        <v>95</v>
      </c>
      <c r="D37" s="110">
        <v>0</v>
      </c>
      <c r="E37" s="110" t="s">
        <v>95</v>
      </c>
      <c r="F37" s="109" t="s">
        <v>95</v>
      </c>
      <c r="G37" s="125">
        <v>43303</v>
      </c>
      <c r="H37" s="113">
        <v>200</v>
      </c>
      <c r="I37" s="113">
        <v>0</v>
      </c>
      <c r="J37" s="114" t="s">
        <v>95</v>
      </c>
      <c r="K37" s="126" t="s">
        <v>95</v>
      </c>
      <c r="L37" s="241">
        <v>0</v>
      </c>
      <c r="M37" s="110">
        <v>0</v>
      </c>
      <c r="N37" s="115" t="s">
        <v>95</v>
      </c>
      <c r="O37" s="117" t="s">
        <v>95</v>
      </c>
      <c r="P37" s="122">
        <v>0</v>
      </c>
      <c r="Q37" s="113">
        <v>0</v>
      </c>
      <c r="R37" s="117" t="s">
        <v>95</v>
      </c>
      <c r="S37" s="91">
        <f>SUM(D37,H37,L37,P37)</f>
        <v>200</v>
      </c>
    </row>
    <row r="38" spans="1:27" x14ac:dyDescent="0.25">
      <c r="B38" s="57"/>
      <c r="C38" s="57"/>
      <c r="D38" s="57"/>
      <c r="E38" s="57"/>
      <c r="F38" s="57"/>
      <c r="G38" s="57"/>
      <c r="H38" s="57"/>
      <c r="I38" s="57"/>
      <c r="J38" s="57"/>
      <c r="K38" s="57"/>
      <c r="L38" s="57"/>
      <c r="M38" s="57"/>
      <c r="N38" s="57"/>
      <c r="O38" s="57"/>
      <c r="P38" s="57"/>
      <c r="Q38" s="57"/>
      <c r="R38" s="57"/>
      <c r="S38" s="57"/>
      <c r="T38" s="57"/>
      <c r="U38" s="57"/>
      <c r="V38" s="57"/>
      <c r="W38" s="57"/>
    </row>
    <row r="39" spans="1:27" ht="36" customHeight="1" x14ac:dyDescent="0.25">
      <c r="B39" s="245" t="s">
        <v>944</v>
      </c>
      <c r="C39" s="246"/>
      <c r="D39" s="246"/>
      <c r="E39" s="244"/>
      <c r="F39" s="57"/>
      <c r="G39" s="57"/>
      <c r="H39" s="57"/>
      <c r="I39" s="57"/>
      <c r="J39" s="57"/>
      <c r="K39" s="57"/>
      <c r="L39" s="57"/>
      <c r="M39" s="57"/>
      <c r="N39" s="57"/>
      <c r="O39" s="57"/>
      <c r="P39" s="57"/>
      <c r="Q39" s="57"/>
      <c r="R39" s="57"/>
      <c r="S39" s="57"/>
      <c r="T39" s="57"/>
      <c r="U39" s="57"/>
      <c r="V39" s="57"/>
      <c r="W39" s="57"/>
      <c r="X39" s="57"/>
      <c r="Y39" s="57"/>
      <c r="Z39" s="57"/>
      <c r="AA39" s="69">
        <f>SUM(S25,S33,S37)</f>
        <v>79717.95</v>
      </c>
    </row>
    <row r="40" spans="1:27" x14ac:dyDescent="0.25">
      <c r="B40" s="57"/>
      <c r="C40" s="57"/>
      <c r="D40" s="57"/>
      <c r="E40" s="57"/>
      <c r="F40" s="57"/>
      <c r="G40" s="57"/>
      <c r="H40" s="57"/>
      <c r="I40" s="57"/>
      <c r="J40" s="57"/>
      <c r="K40" s="57"/>
      <c r="L40" s="57"/>
      <c r="M40" s="57"/>
      <c r="O40" s="57"/>
      <c r="P40" s="57"/>
      <c r="Q40" s="57"/>
      <c r="R40" s="57"/>
      <c r="S40" s="57"/>
      <c r="T40" s="57"/>
      <c r="U40" s="57"/>
      <c r="V40" s="57"/>
      <c r="W40" s="57"/>
      <c r="X40" s="57"/>
      <c r="Y40" s="57"/>
      <c r="Z40" s="57"/>
      <c r="AA40" s="69">
        <f>AA39/3</f>
        <v>26572.649999999998</v>
      </c>
    </row>
    <row r="41" spans="1:27" ht="13.8" thickBot="1" x14ac:dyDescent="0.3">
      <c r="B41" s="57"/>
      <c r="C41" s="57"/>
      <c r="D41" s="57"/>
      <c r="E41" s="57"/>
      <c r="F41" s="57"/>
      <c r="G41" s="57"/>
      <c r="H41" s="57"/>
      <c r="I41" s="57"/>
      <c r="J41" s="57"/>
      <c r="K41" s="57"/>
      <c r="L41" s="57"/>
      <c r="M41" s="57"/>
      <c r="O41" s="57"/>
      <c r="P41" s="57"/>
      <c r="Q41" s="57"/>
      <c r="R41" s="57"/>
      <c r="S41" s="57"/>
      <c r="T41" s="57"/>
      <c r="U41" s="57"/>
      <c r="V41" s="57"/>
      <c r="W41" s="57"/>
      <c r="X41" s="57"/>
      <c r="Y41" s="57"/>
      <c r="Z41" s="57"/>
      <c r="AA41" s="57"/>
    </row>
    <row r="42" spans="1:27" ht="15.6" thickBot="1" x14ac:dyDescent="0.3">
      <c r="B42" s="57"/>
      <c r="C42" s="347" t="s">
        <v>426</v>
      </c>
      <c r="D42" s="348"/>
      <c r="E42" s="348"/>
      <c r="F42" s="348"/>
      <c r="G42" s="349"/>
      <c r="H42" s="57"/>
      <c r="I42" s="347" t="s">
        <v>945</v>
      </c>
      <c r="J42" s="348"/>
      <c r="K42" s="348"/>
      <c r="L42" s="348"/>
      <c r="M42" s="348"/>
      <c r="O42" s="57"/>
      <c r="P42" s="57"/>
      <c r="Q42" s="347" t="s">
        <v>470</v>
      </c>
      <c r="R42" s="348"/>
      <c r="S42" s="348"/>
      <c r="T42" s="348"/>
      <c r="U42" s="349"/>
      <c r="V42" s="57"/>
      <c r="W42" s="57"/>
      <c r="X42" s="57"/>
      <c r="Y42" s="57"/>
      <c r="Z42" s="57"/>
      <c r="AA42" s="57"/>
    </row>
    <row r="43" spans="1:27" ht="79.8" thickBot="1" x14ac:dyDescent="0.3">
      <c r="B43" s="57"/>
      <c r="C43" s="127" t="s">
        <v>471</v>
      </c>
      <c r="D43" s="128" t="s">
        <v>472</v>
      </c>
      <c r="E43" s="128" t="s">
        <v>473</v>
      </c>
      <c r="F43" s="128" t="s">
        <v>474</v>
      </c>
      <c r="G43" s="128" t="s">
        <v>475</v>
      </c>
      <c r="H43" s="57"/>
      <c r="I43" s="250" t="s">
        <v>476</v>
      </c>
      <c r="J43" s="251" t="str">
        <f>C42</f>
        <v>Ubezpieczenie mienia od wszystkich ryzyk</v>
      </c>
      <c r="K43" s="251" t="s">
        <v>54</v>
      </c>
      <c r="L43" s="251" t="s">
        <v>55</v>
      </c>
      <c r="M43" s="251" t="s">
        <v>477</v>
      </c>
      <c r="O43" s="57"/>
      <c r="P43" s="57"/>
      <c r="Q43" s="127" t="s">
        <v>471</v>
      </c>
      <c r="R43" s="128" t="s">
        <v>472</v>
      </c>
      <c r="S43" s="128" t="s">
        <v>473</v>
      </c>
      <c r="T43" s="128" t="s">
        <v>474</v>
      </c>
      <c r="U43" s="129" t="s">
        <v>475</v>
      </c>
      <c r="V43" s="57"/>
      <c r="W43" s="57"/>
      <c r="X43" s="57"/>
      <c r="Y43" s="57"/>
      <c r="Z43" s="57"/>
      <c r="AA43" s="57"/>
    </row>
    <row r="44" spans="1:27" ht="30.6" thickBot="1" x14ac:dyDescent="0.3">
      <c r="B44" s="57"/>
      <c r="C44" s="130" t="str">
        <f>C4</f>
        <v>01.01.2017 - 31.12.2017</v>
      </c>
      <c r="D44" s="131">
        <f>C18</f>
        <v>5</v>
      </c>
      <c r="E44" s="132">
        <f>D18</f>
        <v>27863.65</v>
      </c>
      <c r="F44" s="131">
        <v>0</v>
      </c>
      <c r="G44" s="133">
        <v>0</v>
      </c>
      <c r="H44" s="57"/>
      <c r="I44" s="252" t="s">
        <v>454</v>
      </c>
      <c r="J44" s="253">
        <f>E44</f>
        <v>27863.65</v>
      </c>
      <c r="K44" s="253">
        <f>E52</f>
        <v>0</v>
      </c>
      <c r="L44" s="253">
        <f>E60</f>
        <v>0</v>
      </c>
      <c r="M44" s="253">
        <f>SUM(J44:L44)</f>
        <v>27863.65</v>
      </c>
      <c r="O44" s="57"/>
      <c r="P44" s="57"/>
      <c r="Q44" s="130" t="s">
        <v>454</v>
      </c>
      <c r="R44" s="131">
        <v>0</v>
      </c>
      <c r="S44" s="133">
        <v>0</v>
      </c>
      <c r="T44" s="131">
        <v>0</v>
      </c>
      <c r="U44" s="133">
        <v>0</v>
      </c>
      <c r="V44" s="57"/>
      <c r="W44" s="57"/>
      <c r="X44" s="57"/>
      <c r="Y44" s="57"/>
      <c r="Z44" s="57"/>
      <c r="AA44" s="57"/>
    </row>
    <row r="45" spans="1:27" ht="30.6" thickBot="1" x14ac:dyDescent="0.3">
      <c r="B45" s="57"/>
      <c r="C45" s="130" t="str">
        <f>G4</f>
        <v>01.01.2018 - 31.12.2018</v>
      </c>
      <c r="D45" s="131">
        <f>G18</f>
        <v>7</v>
      </c>
      <c r="E45" s="134">
        <f>H18</f>
        <v>16743.98</v>
      </c>
      <c r="F45" s="131">
        <v>0</v>
      </c>
      <c r="G45" s="133">
        <v>0</v>
      </c>
      <c r="H45" s="57"/>
      <c r="I45" s="252" t="s">
        <v>455</v>
      </c>
      <c r="J45" s="254">
        <f>E45</f>
        <v>16743.98</v>
      </c>
      <c r="K45" s="253">
        <f>E53</f>
        <v>0</v>
      </c>
      <c r="L45" s="253">
        <f>E61</f>
        <v>200</v>
      </c>
      <c r="M45" s="254">
        <f>SUM(J45:L45)</f>
        <v>16943.98</v>
      </c>
      <c r="O45" s="57"/>
      <c r="P45" s="57"/>
      <c r="Q45" s="130" t="s">
        <v>455</v>
      </c>
      <c r="R45" s="131">
        <v>0</v>
      </c>
      <c r="S45" s="133">
        <f>H33</f>
        <v>0</v>
      </c>
      <c r="T45" s="131">
        <v>0</v>
      </c>
      <c r="U45" s="133">
        <v>0</v>
      </c>
      <c r="V45" s="57"/>
      <c r="W45" s="57"/>
      <c r="X45" s="57"/>
      <c r="Y45" s="57"/>
      <c r="Z45" s="57"/>
      <c r="AA45" s="57"/>
    </row>
    <row r="46" spans="1:27" ht="30.6" thickBot="1" x14ac:dyDescent="0.3">
      <c r="B46" s="57"/>
      <c r="C46" s="130" t="str">
        <f>K4</f>
        <v>01.01.2019 - 31.12.2019</v>
      </c>
      <c r="D46" s="131">
        <f>K18</f>
        <v>12</v>
      </c>
      <c r="E46" s="134">
        <f>L18</f>
        <v>23934.619999999995</v>
      </c>
      <c r="F46" s="131">
        <v>0</v>
      </c>
      <c r="G46" s="133">
        <v>0</v>
      </c>
      <c r="H46" s="57"/>
      <c r="I46" s="252" t="s">
        <v>456</v>
      </c>
      <c r="J46" s="254">
        <f>E46</f>
        <v>23934.619999999995</v>
      </c>
      <c r="K46" s="253">
        <f>E54</f>
        <v>0</v>
      </c>
      <c r="L46" s="253">
        <f>E62+G62</f>
        <v>0</v>
      </c>
      <c r="M46" s="254">
        <f>SUM(J46:L46)</f>
        <v>23934.619999999995</v>
      </c>
      <c r="N46" s="135"/>
      <c r="O46" s="69"/>
      <c r="P46" s="57"/>
      <c r="Q46" s="130" t="s">
        <v>456</v>
      </c>
      <c r="R46" s="249">
        <v>2</v>
      </c>
      <c r="S46" s="133">
        <f>SUM(L28:L29)</f>
        <v>7508</v>
      </c>
      <c r="T46" s="131">
        <v>0</v>
      </c>
      <c r="U46" s="133">
        <v>0</v>
      </c>
      <c r="V46" s="57"/>
      <c r="W46" s="57"/>
      <c r="X46" s="57"/>
      <c r="Y46" s="57"/>
      <c r="Z46" s="57"/>
      <c r="AA46" s="57"/>
    </row>
    <row r="47" spans="1:27" ht="30.6" thickBot="1" x14ac:dyDescent="0.3">
      <c r="B47" s="57"/>
      <c r="C47" s="130" t="s">
        <v>478</v>
      </c>
      <c r="D47" s="131">
        <f>O18</f>
        <v>2</v>
      </c>
      <c r="E47" s="134">
        <f>P18</f>
        <v>2367.6999999999998</v>
      </c>
      <c r="F47" s="131">
        <v>0</v>
      </c>
      <c r="G47" s="133">
        <v>0</v>
      </c>
      <c r="H47" s="57"/>
      <c r="I47" s="252" t="s">
        <v>478</v>
      </c>
      <c r="J47" s="254">
        <f>E47</f>
        <v>2367.6999999999998</v>
      </c>
      <c r="K47" s="253">
        <f>E55</f>
        <v>0</v>
      </c>
      <c r="L47" s="253">
        <f>G63</f>
        <v>0</v>
      </c>
      <c r="M47" s="254">
        <f>SUM(J47:L47)</f>
        <v>2367.6999999999998</v>
      </c>
      <c r="O47" s="69"/>
      <c r="P47" s="57"/>
      <c r="Q47" s="130" t="s">
        <v>478</v>
      </c>
      <c r="R47" s="131">
        <v>0</v>
      </c>
      <c r="S47" s="133">
        <v>0</v>
      </c>
      <c r="T47" s="131">
        <v>0</v>
      </c>
      <c r="U47" s="133">
        <v>0</v>
      </c>
      <c r="V47" s="57"/>
      <c r="W47" s="57"/>
      <c r="X47" s="57"/>
      <c r="Y47" s="57"/>
      <c r="Z47" s="57"/>
      <c r="AA47" s="57"/>
    </row>
    <row r="48" spans="1:27" ht="15.6" thickBot="1" x14ac:dyDescent="0.3">
      <c r="B48" s="57"/>
      <c r="C48" s="136" t="s">
        <v>94</v>
      </c>
      <c r="D48" s="137">
        <f>SUM(D44:D47)</f>
        <v>26</v>
      </c>
      <c r="E48" s="138">
        <f>SUM(E44:E47)</f>
        <v>70909.95</v>
      </c>
      <c r="F48" s="137">
        <v>0</v>
      </c>
      <c r="G48" s="138">
        <v>0</v>
      </c>
      <c r="H48" s="57"/>
      <c r="I48" s="139"/>
      <c r="J48" s="140">
        <f>SUM(J44:J47)</f>
        <v>70909.95</v>
      </c>
      <c r="K48" s="140">
        <f>SUM(K44:K47)</f>
        <v>0</v>
      </c>
      <c r="L48" s="140">
        <f>SUM(L44:L47)</f>
        <v>200</v>
      </c>
      <c r="M48" s="141">
        <f>SUM(M44:M47)</f>
        <v>71109.95</v>
      </c>
      <c r="N48" s="163"/>
      <c r="O48" s="57"/>
      <c r="P48" s="57"/>
      <c r="Q48" s="136" t="s">
        <v>94</v>
      </c>
      <c r="R48" s="137">
        <f>SUM(R44:R47)</f>
        <v>2</v>
      </c>
      <c r="S48" s="138">
        <f>SUM(S44:S47)</f>
        <v>7508</v>
      </c>
      <c r="T48" s="137">
        <f>SUM(T44:T47)</f>
        <v>0</v>
      </c>
      <c r="U48" s="138">
        <f>SUM(U44:U47)</f>
        <v>0</v>
      </c>
      <c r="V48" s="57"/>
      <c r="W48" s="57"/>
      <c r="X48" s="57"/>
      <c r="Y48" s="57"/>
      <c r="Z48" s="57"/>
      <c r="AA48" s="57"/>
    </row>
    <row r="49" spans="2:27" ht="13.8" thickBot="1" x14ac:dyDescent="0.3">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row>
    <row r="50" spans="2:27" ht="40.200000000000003" thickBot="1" x14ac:dyDescent="0.3">
      <c r="B50" s="57"/>
      <c r="C50" s="347" t="s">
        <v>54</v>
      </c>
      <c r="D50" s="348"/>
      <c r="E50" s="348"/>
      <c r="F50" s="348"/>
      <c r="G50" s="349"/>
      <c r="H50" s="57"/>
      <c r="I50" s="142" t="s">
        <v>476</v>
      </c>
      <c r="J50" s="143" t="s">
        <v>470</v>
      </c>
      <c r="K50" s="143" t="s">
        <v>479</v>
      </c>
      <c r="L50" s="143" t="s">
        <v>480</v>
      </c>
      <c r="M50" s="144" t="s">
        <v>481</v>
      </c>
      <c r="N50" s="57"/>
      <c r="O50" s="57"/>
      <c r="P50" s="57"/>
      <c r="Q50" s="347" t="s">
        <v>482</v>
      </c>
      <c r="R50" s="348"/>
      <c r="S50" s="348"/>
      <c r="T50" s="348"/>
      <c r="U50" s="349"/>
      <c r="V50" s="57"/>
      <c r="W50" s="57"/>
      <c r="X50" s="57"/>
      <c r="Y50" s="57"/>
      <c r="Z50" s="57"/>
      <c r="AA50" s="57"/>
    </row>
    <row r="51" spans="2:27" ht="30.6" thickBot="1" x14ac:dyDescent="0.3">
      <c r="B51" s="57"/>
      <c r="C51" s="127" t="s">
        <v>471</v>
      </c>
      <c r="D51" s="128" t="s">
        <v>472</v>
      </c>
      <c r="E51" s="128" t="s">
        <v>473</v>
      </c>
      <c r="F51" s="128" t="s">
        <v>474</v>
      </c>
      <c r="G51" s="128" t="s">
        <v>475</v>
      </c>
      <c r="H51" s="57"/>
      <c r="I51" s="252" t="s">
        <v>454</v>
      </c>
      <c r="J51" s="145">
        <v>0</v>
      </c>
      <c r="K51" s="145">
        <v>0</v>
      </c>
      <c r="L51" s="145">
        <v>0</v>
      </c>
      <c r="M51" s="253">
        <f>SUM(J51:L51)</f>
        <v>0</v>
      </c>
      <c r="N51" s="57"/>
      <c r="O51" s="57"/>
      <c r="P51" s="57"/>
      <c r="Q51" s="127" t="s">
        <v>471</v>
      </c>
      <c r="R51" s="128" t="s">
        <v>472</v>
      </c>
      <c r="S51" s="128" t="s">
        <v>473</v>
      </c>
      <c r="T51" s="128" t="s">
        <v>474</v>
      </c>
      <c r="U51" s="129" t="s">
        <v>475</v>
      </c>
      <c r="V51" s="57"/>
      <c r="W51" s="57"/>
      <c r="X51" s="57"/>
      <c r="Y51" s="57"/>
      <c r="Z51" s="57"/>
      <c r="AA51" s="57"/>
    </row>
    <row r="52" spans="2:27" ht="30.6" thickBot="1" x14ac:dyDescent="0.3">
      <c r="B52" s="57"/>
      <c r="C52" s="130" t="s">
        <v>454</v>
      </c>
      <c r="D52" s="131">
        <f>C20</f>
        <v>0</v>
      </c>
      <c r="E52" s="133">
        <f>D20</f>
        <v>0</v>
      </c>
      <c r="F52" s="131">
        <v>0</v>
      </c>
      <c r="G52" s="133">
        <v>0</v>
      </c>
      <c r="H52" s="57"/>
      <c r="I52" s="252" t="s">
        <v>455</v>
      </c>
      <c r="J52" s="145">
        <f>S45</f>
        <v>0</v>
      </c>
      <c r="K52" s="145">
        <f>S53</f>
        <v>550</v>
      </c>
      <c r="L52" s="145">
        <f>S61</f>
        <v>0</v>
      </c>
      <c r="M52" s="253">
        <f>SUM(J52:L52)</f>
        <v>550</v>
      </c>
      <c r="N52" s="57"/>
      <c r="O52" s="57"/>
      <c r="P52" s="57"/>
      <c r="Q52" s="130" t="s">
        <v>454</v>
      </c>
      <c r="R52" s="131">
        <v>0</v>
      </c>
      <c r="S52" s="133">
        <f>D33</f>
        <v>0</v>
      </c>
      <c r="T52" s="131">
        <v>0</v>
      </c>
      <c r="U52" s="133">
        <v>0</v>
      </c>
      <c r="V52" s="57"/>
      <c r="W52" s="57"/>
      <c r="X52" s="57"/>
      <c r="Y52" s="57"/>
      <c r="Z52" s="57"/>
      <c r="AA52" s="57"/>
    </row>
    <row r="53" spans="2:27" ht="30.6" thickBot="1" x14ac:dyDescent="0.3">
      <c r="B53" s="57"/>
      <c r="C53" s="130" t="s">
        <v>455</v>
      </c>
      <c r="D53" s="131">
        <f>G20</f>
        <v>0</v>
      </c>
      <c r="E53" s="146">
        <f>H20</f>
        <v>0</v>
      </c>
      <c r="F53" s="131">
        <v>0</v>
      </c>
      <c r="G53" s="133">
        <v>0</v>
      </c>
      <c r="H53" s="57"/>
      <c r="I53" s="252" t="s">
        <v>456</v>
      </c>
      <c r="J53" s="145">
        <f>S46</f>
        <v>7508</v>
      </c>
      <c r="K53" s="145">
        <f>S54</f>
        <v>550</v>
      </c>
      <c r="L53" s="145">
        <f>S62</f>
        <v>0</v>
      </c>
      <c r="M53" s="253">
        <f>SUM(J53:L53)</f>
        <v>8058</v>
      </c>
      <c r="N53" s="57"/>
      <c r="O53" s="57"/>
      <c r="P53" s="57"/>
      <c r="Q53" s="130" t="s">
        <v>455</v>
      </c>
      <c r="R53" s="131">
        <v>1</v>
      </c>
      <c r="S53" s="133">
        <f>L30</f>
        <v>550</v>
      </c>
      <c r="T53" s="131">
        <v>0</v>
      </c>
      <c r="U53" s="133">
        <v>0</v>
      </c>
      <c r="V53" s="57"/>
      <c r="W53" s="57"/>
      <c r="X53" s="57"/>
      <c r="Y53" s="57"/>
      <c r="Z53" s="57"/>
      <c r="AA53" s="57"/>
    </row>
    <row r="54" spans="2:27" ht="30.6" thickBot="1" x14ac:dyDescent="0.3">
      <c r="B54" s="57"/>
      <c r="C54" s="130" t="s">
        <v>456</v>
      </c>
      <c r="D54" s="131">
        <v>0</v>
      </c>
      <c r="E54" s="133">
        <f>L20</f>
        <v>0</v>
      </c>
      <c r="F54" s="131">
        <v>0</v>
      </c>
      <c r="G54" s="133">
        <v>0</v>
      </c>
      <c r="H54" s="57"/>
      <c r="I54" s="252" t="s">
        <v>478</v>
      </c>
      <c r="J54" s="145">
        <f>S47</f>
        <v>0</v>
      </c>
      <c r="K54" s="145">
        <f>S55</f>
        <v>0</v>
      </c>
      <c r="L54" s="145">
        <f>S63</f>
        <v>0</v>
      </c>
      <c r="M54" s="253">
        <f>SUM(J54:L54)</f>
        <v>0</v>
      </c>
      <c r="N54" s="57"/>
      <c r="O54" s="57"/>
      <c r="P54" s="57"/>
      <c r="Q54" s="130" t="s">
        <v>456</v>
      </c>
      <c r="R54" s="131">
        <v>1</v>
      </c>
      <c r="S54" s="133">
        <f>P30</f>
        <v>550</v>
      </c>
      <c r="T54" s="131">
        <v>0</v>
      </c>
      <c r="U54" s="133">
        <v>0</v>
      </c>
      <c r="V54" s="57"/>
      <c r="W54" s="57"/>
      <c r="X54" s="57"/>
      <c r="Y54" s="57"/>
      <c r="Z54" s="57"/>
      <c r="AA54" s="57"/>
    </row>
    <row r="55" spans="2:27" ht="30.6" thickBot="1" x14ac:dyDescent="0.3">
      <c r="B55" s="57"/>
      <c r="C55" s="130" t="s">
        <v>478</v>
      </c>
      <c r="D55" s="131">
        <v>0</v>
      </c>
      <c r="E55" s="133">
        <f>P20</f>
        <v>0</v>
      </c>
      <c r="F55" s="131">
        <v>0</v>
      </c>
      <c r="G55" s="133">
        <v>0</v>
      </c>
      <c r="H55" s="57"/>
      <c r="I55" s="57"/>
      <c r="J55" s="140">
        <f>SUM(J51:J54)</f>
        <v>7508</v>
      </c>
      <c r="K55" s="140">
        <f>SUM(K51:K54)</f>
        <v>1100</v>
      </c>
      <c r="L55" s="140">
        <f>SUM(L51:L54)</f>
        <v>0</v>
      </c>
      <c r="M55" s="141">
        <f>SUM(M51:M54)</f>
        <v>8608</v>
      </c>
      <c r="N55" s="57"/>
      <c r="O55" s="57"/>
      <c r="P55" s="57"/>
      <c r="Q55" s="130" t="s">
        <v>478</v>
      </c>
      <c r="R55" s="131">
        <v>0</v>
      </c>
      <c r="S55" s="133">
        <v>0</v>
      </c>
      <c r="T55" s="131">
        <v>0</v>
      </c>
      <c r="U55" s="133">
        <v>0</v>
      </c>
      <c r="V55" s="57"/>
      <c r="W55" s="57"/>
      <c r="X55" s="57"/>
      <c r="Y55" s="57"/>
      <c r="Z55" s="57"/>
      <c r="AA55" s="57"/>
    </row>
    <row r="56" spans="2:27" ht="15.6" thickBot="1" x14ac:dyDescent="0.3">
      <c r="B56" s="57"/>
      <c r="C56" s="136" t="s">
        <v>94</v>
      </c>
      <c r="D56" s="137">
        <f>SUM(D52:D55)</f>
        <v>0</v>
      </c>
      <c r="E56" s="138">
        <f>SUM(E52:E55)</f>
        <v>0</v>
      </c>
      <c r="F56" s="137">
        <v>0</v>
      </c>
      <c r="G56" s="138">
        <v>0</v>
      </c>
      <c r="H56" s="57"/>
      <c r="I56" s="57"/>
      <c r="J56" s="147"/>
      <c r="K56" s="57"/>
      <c r="L56" s="57"/>
      <c r="M56" s="57"/>
      <c r="N56" s="57"/>
      <c r="O56" s="57"/>
      <c r="P56" s="57"/>
      <c r="Q56" s="136" t="s">
        <v>94</v>
      </c>
      <c r="R56" s="137">
        <f>SUM(R52:R55)</f>
        <v>2</v>
      </c>
      <c r="S56" s="138">
        <f>SUM(S52:S55)</f>
        <v>1100</v>
      </c>
      <c r="T56" s="137">
        <f>SUM(T52:T55)</f>
        <v>0</v>
      </c>
      <c r="U56" s="138">
        <f>SUM(U52:U55)</f>
        <v>0</v>
      </c>
      <c r="V56" s="57"/>
      <c r="W56" s="57"/>
      <c r="X56" s="57"/>
      <c r="Y56" s="57"/>
      <c r="Z56" s="57"/>
      <c r="AA56" s="57"/>
    </row>
    <row r="57" spans="2:27" ht="13.8" thickBot="1" x14ac:dyDescent="0.3">
      <c r="B57" s="57"/>
      <c r="C57" s="57"/>
      <c r="D57" s="57"/>
      <c r="E57" s="57"/>
      <c r="F57" s="57"/>
      <c r="G57" s="57"/>
      <c r="H57" s="57"/>
      <c r="I57" s="57"/>
      <c r="J57" s="147"/>
      <c r="K57" s="57"/>
      <c r="L57" s="57"/>
      <c r="M57" s="57"/>
      <c r="N57" s="57"/>
      <c r="O57" s="57"/>
      <c r="P57" s="57"/>
      <c r="Q57" s="57"/>
      <c r="R57" s="57"/>
      <c r="S57" s="57"/>
      <c r="T57" s="57"/>
      <c r="U57" s="57"/>
      <c r="V57" s="57"/>
      <c r="W57" s="57"/>
      <c r="X57" s="57"/>
      <c r="Y57" s="57"/>
      <c r="Z57" s="57"/>
      <c r="AA57" s="57"/>
    </row>
    <row r="58" spans="2:27" ht="15.6" thickBot="1" x14ac:dyDescent="0.3">
      <c r="B58" s="57"/>
      <c r="C58" s="347" t="s">
        <v>483</v>
      </c>
      <c r="D58" s="348"/>
      <c r="E58" s="348"/>
      <c r="F58" s="348"/>
      <c r="G58" s="349"/>
      <c r="H58" s="57"/>
      <c r="I58" s="57"/>
      <c r="J58" s="147"/>
      <c r="K58" s="57"/>
      <c r="L58" s="57"/>
      <c r="M58" s="57"/>
      <c r="N58" s="57"/>
      <c r="O58" s="57"/>
      <c r="P58" s="57"/>
      <c r="Q58" s="347" t="s">
        <v>484</v>
      </c>
      <c r="R58" s="348"/>
      <c r="S58" s="348"/>
      <c r="T58" s="348"/>
      <c r="U58" s="349"/>
      <c r="V58" s="57"/>
      <c r="W58" s="57"/>
      <c r="X58" s="57"/>
      <c r="Y58" s="57"/>
      <c r="Z58" s="57"/>
      <c r="AA58" s="57"/>
    </row>
    <row r="59" spans="2:27" ht="30.6" thickBot="1" x14ac:dyDescent="0.3">
      <c r="B59" s="57"/>
      <c r="C59" s="127" t="s">
        <v>471</v>
      </c>
      <c r="D59" s="128" t="s">
        <v>472</v>
      </c>
      <c r="E59" s="128" t="s">
        <v>473</v>
      </c>
      <c r="F59" s="128" t="s">
        <v>474</v>
      </c>
      <c r="G59" s="128" t="s">
        <v>475</v>
      </c>
      <c r="H59" s="57"/>
      <c r="N59" s="57"/>
      <c r="O59" s="57"/>
      <c r="P59" s="57"/>
      <c r="Q59" s="127" t="s">
        <v>471</v>
      </c>
      <c r="R59" s="128" t="s">
        <v>472</v>
      </c>
      <c r="S59" s="128" t="s">
        <v>473</v>
      </c>
      <c r="T59" s="128" t="s">
        <v>474</v>
      </c>
      <c r="U59" s="129" t="s">
        <v>475</v>
      </c>
      <c r="V59" s="57"/>
      <c r="W59" s="57"/>
      <c r="X59" s="57"/>
      <c r="Y59" s="57"/>
      <c r="Z59" s="57"/>
      <c r="AA59" s="57"/>
    </row>
    <row r="60" spans="2:27" ht="30.6" thickBot="1" x14ac:dyDescent="0.3">
      <c r="B60" s="57"/>
      <c r="C60" s="130" t="s">
        <v>454</v>
      </c>
      <c r="D60" s="131">
        <f>C22</f>
        <v>0</v>
      </c>
      <c r="E60" s="132">
        <f>D22</f>
        <v>0</v>
      </c>
      <c r="F60" s="131">
        <v>0</v>
      </c>
      <c r="G60" s="133">
        <v>0</v>
      </c>
      <c r="H60" s="57"/>
      <c r="J60" s="135"/>
      <c r="N60" s="57"/>
      <c r="O60" s="57"/>
      <c r="P60" s="57"/>
      <c r="Q60" s="130" t="s">
        <v>454</v>
      </c>
      <c r="R60" s="131">
        <v>0</v>
      </c>
      <c r="S60" s="133">
        <v>0</v>
      </c>
      <c r="T60" s="131">
        <v>0</v>
      </c>
      <c r="U60" s="133">
        <v>0</v>
      </c>
      <c r="V60" s="57"/>
      <c r="W60" s="57"/>
      <c r="X60" s="57"/>
      <c r="Y60" s="57"/>
      <c r="Z60" s="57"/>
      <c r="AA60" s="57"/>
    </row>
    <row r="61" spans="2:27" ht="30.6" thickBot="1" x14ac:dyDescent="0.3">
      <c r="B61" s="57"/>
      <c r="C61" s="130" t="s">
        <v>455</v>
      </c>
      <c r="D61" s="131">
        <v>1</v>
      </c>
      <c r="E61" s="132">
        <f>H37</f>
        <v>200</v>
      </c>
      <c r="F61" s="131">
        <v>0</v>
      </c>
      <c r="G61" s="133">
        <v>0</v>
      </c>
      <c r="H61" s="57"/>
      <c r="J61" s="135"/>
      <c r="N61" s="57"/>
      <c r="O61" s="57"/>
      <c r="P61" s="57"/>
      <c r="Q61" s="130" t="s">
        <v>455</v>
      </c>
      <c r="R61" s="131">
        <v>0</v>
      </c>
      <c r="S61" s="133">
        <v>0</v>
      </c>
      <c r="T61" s="131">
        <v>0</v>
      </c>
      <c r="U61" s="133">
        <v>0</v>
      </c>
      <c r="V61" s="57"/>
      <c r="W61" s="57"/>
      <c r="X61" s="57"/>
      <c r="Y61" s="57"/>
      <c r="Z61" s="57"/>
      <c r="AA61" s="57"/>
    </row>
    <row r="62" spans="2:27" ht="30.6" thickBot="1" x14ac:dyDescent="0.3">
      <c r="B62" s="57"/>
      <c r="C62" s="130" t="s">
        <v>456</v>
      </c>
      <c r="D62" s="131">
        <v>0</v>
      </c>
      <c r="E62" s="247">
        <f>L22</f>
        <v>0</v>
      </c>
      <c r="F62" s="131">
        <v>0</v>
      </c>
      <c r="G62" s="133">
        <f>I22</f>
        <v>0</v>
      </c>
      <c r="H62" s="57"/>
      <c r="J62" s="135"/>
      <c r="N62" s="57"/>
      <c r="O62" s="57"/>
      <c r="P62" s="57"/>
      <c r="Q62" s="130" t="s">
        <v>456</v>
      </c>
      <c r="R62" s="131">
        <v>0</v>
      </c>
      <c r="S62" s="133">
        <v>0</v>
      </c>
      <c r="T62" s="131">
        <v>0</v>
      </c>
      <c r="U62" s="133">
        <v>0</v>
      </c>
      <c r="V62" s="57"/>
      <c r="W62" s="57"/>
      <c r="X62" s="57"/>
      <c r="Y62" s="57"/>
      <c r="Z62" s="57"/>
      <c r="AA62" s="57"/>
    </row>
    <row r="63" spans="2:27" ht="30.6" thickBot="1" x14ac:dyDescent="0.3">
      <c r="B63" s="57"/>
      <c r="C63" s="130" t="s">
        <v>478</v>
      </c>
      <c r="D63" s="131">
        <f>O22</f>
        <v>0</v>
      </c>
      <c r="E63" s="132">
        <f>P22</f>
        <v>0</v>
      </c>
      <c r="F63" s="131">
        <v>0</v>
      </c>
      <c r="G63" s="133">
        <f>Q18</f>
        <v>0</v>
      </c>
      <c r="H63" s="57"/>
      <c r="J63" s="135"/>
      <c r="N63" s="57"/>
      <c r="O63" s="57"/>
      <c r="P63" s="57"/>
      <c r="Q63" s="130" t="s">
        <v>478</v>
      </c>
      <c r="R63" s="131">
        <v>0</v>
      </c>
      <c r="S63" s="133">
        <v>0</v>
      </c>
      <c r="T63" s="131">
        <v>0</v>
      </c>
      <c r="U63" s="133">
        <v>0</v>
      </c>
      <c r="V63" s="57"/>
      <c r="W63" s="57"/>
      <c r="X63" s="57"/>
      <c r="Y63" s="57"/>
      <c r="Z63" s="57"/>
      <c r="AA63" s="57"/>
    </row>
    <row r="64" spans="2:27" ht="15.6" thickBot="1" x14ac:dyDescent="0.3">
      <c r="B64" s="57"/>
      <c r="C64" s="136" t="s">
        <v>94</v>
      </c>
      <c r="D64" s="137">
        <f>SUM(D60:D63)</f>
        <v>1</v>
      </c>
      <c r="E64" s="148">
        <f>SUM(E60:E63)</f>
        <v>200</v>
      </c>
      <c r="F64" s="137">
        <f>SUM(F60:F63)</f>
        <v>0</v>
      </c>
      <c r="G64" s="138">
        <f>SUM(G60:G63)</f>
        <v>0</v>
      </c>
      <c r="H64" s="57"/>
      <c r="J64" s="135"/>
      <c r="N64" s="57"/>
      <c r="O64" s="57"/>
      <c r="P64" s="57"/>
      <c r="Q64" s="136" t="s">
        <v>94</v>
      </c>
      <c r="R64" s="137">
        <f>SUM(R60:R63)</f>
        <v>0</v>
      </c>
      <c r="S64" s="138">
        <f>SUM(S60:S63)</f>
        <v>0</v>
      </c>
      <c r="T64" s="137">
        <f>SUM(T60:T63)</f>
        <v>0</v>
      </c>
      <c r="U64" s="138">
        <f>SUM(U60:U63)</f>
        <v>0</v>
      </c>
      <c r="V64" s="57"/>
      <c r="W64" s="57"/>
      <c r="X64" s="57"/>
      <c r="Y64" s="57"/>
      <c r="Z64" s="57"/>
      <c r="AA64" s="57"/>
    </row>
    <row r="65" spans="2:27" x14ac:dyDescent="0.25">
      <c r="B65" s="57"/>
      <c r="C65" s="57"/>
      <c r="D65" s="57"/>
      <c r="E65" s="57"/>
      <c r="F65" s="57"/>
      <c r="G65" s="57"/>
      <c r="H65" s="57"/>
      <c r="I65" s="57"/>
      <c r="J65" s="68"/>
      <c r="K65" s="57"/>
      <c r="L65" s="57"/>
      <c r="M65" s="57"/>
      <c r="N65" s="57"/>
      <c r="O65" s="57"/>
      <c r="P65" s="57"/>
      <c r="Q65" s="57"/>
      <c r="R65" s="57"/>
      <c r="S65" s="57"/>
      <c r="T65" s="57"/>
      <c r="U65" s="57"/>
      <c r="V65" s="57"/>
      <c r="W65" s="57"/>
      <c r="X65" s="57"/>
      <c r="Y65" s="57"/>
      <c r="Z65" s="57"/>
      <c r="AA65" s="57"/>
    </row>
    <row r="66" spans="2:27" x14ac:dyDescent="0.25">
      <c r="B66" s="57"/>
      <c r="C66" s="57"/>
      <c r="D66" s="57"/>
      <c r="E66" s="57"/>
      <c r="F66" s="57"/>
      <c r="G66" s="57"/>
      <c r="H66" s="57"/>
      <c r="J66" s="135"/>
      <c r="N66" s="57"/>
      <c r="O66" s="57"/>
      <c r="P66" s="57"/>
      <c r="Q66" s="57"/>
      <c r="R66" s="57"/>
      <c r="S66" s="57"/>
      <c r="T66" s="57"/>
      <c r="U66" s="57"/>
      <c r="V66" s="57"/>
      <c r="W66" s="57"/>
      <c r="X66" s="57"/>
      <c r="Y66" s="57"/>
      <c r="Z66" s="57"/>
      <c r="AA66" s="57"/>
    </row>
    <row r="67" spans="2:27" ht="13.8" thickBot="1" x14ac:dyDescent="0.3">
      <c r="B67" s="57"/>
      <c r="C67" s="63"/>
      <c r="F67" s="63"/>
      <c r="G67" s="63"/>
      <c r="H67" s="57"/>
      <c r="N67" s="57"/>
      <c r="O67" s="57"/>
      <c r="P67" s="57"/>
      <c r="Q67" s="57"/>
      <c r="R67" s="57"/>
      <c r="S67" s="57"/>
      <c r="T67" s="57"/>
      <c r="U67" s="57"/>
      <c r="V67" s="57"/>
      <c r="W67" s="57"/>
      <c r="X67" s="57"/>
      <c r="Y67" s="57"/>
      <c r="Z67" s="57"/>
      <c r="AA67" s="57"/>
    </row>
    <row r="68" spans="2:27" ht="15.6" thickBot="1" x14ac:dyDescent="0.3">
      <c r="B68" s="57"/>
      <c r="C68" s="347" t="s">
        <v>469</v>
      </c>
      <c r="D68" s="348"/>
      <c r="E68" s="348"/>
      <c r="F68" s="348"/>
      <c r="G68" s="349"/>
      <c r="H68" s="57"/>
      <c r="N68" s="57"/>
      <c r="O68" s="57"/>
      <c r="P68" s="57"/>
      <c r="Q68" s="57"/>
      <c r="R68" s="57"/>
      <c r="S68" s="57"/>
      <c r="T68" s="57"/>
      <c r="U68" s="57"/>
      <c r="V68" s="57"/>
      <c r="W68" s="57"/>
      <c r="X68" s="57"/>
      <c r="Y68" s="57"/>
      <c r="Z68" s="57"/>
      <c r="AA68" s="57"/>
    </row>
    <row r="69" spans="2:27" ht="15.6" thickBot="1" x14ac:dyDescent="0.3">
      <c r="B69" s="57"/>
      <c r="C69" s="127" t="s">
        <v>471</v>
      </c>
      <c r="D69" s="128" t="s">
        <v>472</v>
      </c>
      <c r="E69" s="128" t="s">
        <v>473</v>
      </c>
      <c r="F69" s="128" t="s">
        <v>474</v>
      </c>
      <c r="G69" s="128" t="s">
        <v>475</v>
      </c>
      <c r="H69" s="57"/>
      <c r="N69" s="57"/>
      <c r="O69" s="57"/>
      <c r="P69" s="57"/>
      <c r="Q69" s="57"/>
      <c r="R69" s="57"/>
      <c r="S69" s="57"/>
      <c r="T69" s="57"/>
      <c r="U69" s="57"/>
      <c r="V69" s="57"/>
      <c r="W69" s="57"/>
      <c r="X69" s="57"/>
      <c r="Y69" s="57"/>
      <c r="Z69" s="57"/>
      <c r="AA69" s="57"/>
    </row>
    <row r="70" spans="2:27" ht="30.6" thickBot="1" x14ac:dyDescent="0.3">
      <c r="B70" s="57"/>
      <c r="C70" s="130" t="s">
        <v>454</v>
      </c>
      <c r="D70" s="131" t="str">
        <f>C37</f>
        <v>-</v>
      </c>
      <c r="E70" s="133">
        <f>D37</f>
        <v>0</v>
      </c>
      <c r="F70" s="131">
        <v>0</v>
      </c>
      <c r="G70" s="133">
        <v>0</v>
      </c>
      <c r="H70" s="57"/>
      <c r="N70" s="57"/>
      <c r="O70" s="57"/>
      <c r="P70" s="57"/>
      <c r="Q70" s="57"/>
      <c r="R70" s="57"/>
      <c r="S70" s="57"/>
      <c r="T70" s="57"/>
      <c r="U70" s="57"/>
      <c r="V70" s="57"/>
      <c r="W70" s="57"/>
      <c r="X70" s="57"/>
      <c r="Y70" s="57"/>
      <c r="Z70" s="57"/>
      <c r="AA70" s="57"/>
    </row>
    <row r="71" spans="2:27" ht="30.6" thickBot="1" x14ac:dyDescent="0.3">
      <c r="B71" s="57"/>
      <c r="C71" s="130" t="s">
        <v>455</v>
      </c>
      <c r="D71" s="131"/>
      <c r="E71" s="133">
        <f t="shared" ref="E71:E73" si="1">D38</f>
        <v>0</v>
      </c>
      <c r="F71" s="131">
        <v>0</v>
      </c>
      <c r="G71" s="133">
        <v>0</v>
      </c>
      <c r="H71" s="57"/>
      <c r="N71" s="57"/>
      <c r="O71" s="57"/>
      <c r="P71" s="57"/>
      <c r="Q71" s="57"/>
      <c r="R71" s="57"/>
      <c r="S71" s="57"/>
      <c r="T71" s="57"/>
      <c r="U71" s="57"/>
      <c r="V71" s="57"/>
      <c r="W71" s="57"/>
      <c r="X71" s="57"/>
      <c r="Y71" s="57"/>
      <c r="Z71" s="57"/>
      <c r="AA71" s="57"/>
    </row>
    <row r="72" spans="2:27" ht="30.6" thickBot="1" x14ac:dyDescent="0.3">
      <c r="B72" s="57"/>
      <c r="C72" s="130" t="s">
        <v>456</v>
      </c>
      <c r="D72" s="131"/>
      <c r="E72" s="133">
        <f t="shared" si="1"/>
        <v>0</v>
      </c>
      <c r="F72" s="131">
        <v>0</v>
      </c>
      <c r="G72" s="133">
        <v>0</v>
      </c>
      <c r="H72" s="57"/>
      <c r="I72" s="57"/>
      <c r="J72" s="57"/>
      <c r="K72" s="57"/>
      <c r="L72" s="57"/>
      <c r="M72" s="57"/>
      <c r="N72" s="57"/>
      <c r="O72" s="57"/>
      <c r="P72" s="57"/>
      <c r="Q72" s="57"/>
      <c r="R72" s="57"/>
      <c r="S72" s="57"/>
      <c r="T72" s="57"/>
      <c r="U72" s="57"/>
      <c r="V72" s="57"/>
      <c r="W72" s="57"/>
      <c r="X72" s="57"/>
      <c r="Y72" s="57"/>
      <c r="Z72" s="57"/>
      <c r="AA72" s="57"/>
    </row>
    <row r="73" spans="2:27" ht="30.6" thickBot="1" x14ac:dyDescent="0.3">
      <c r="B73" s="57"/>
      <c r="C73" s="130" t="s">
        <v>478</v>
      </c>
      <c r="D73" s="131">
        <v>0</v>
      </c>
      <c r="E73" s="133">
        <f t="shared" si="1"/>
        <v>0</v>
      </c>
      <c r="F73" s="131">
        <v>0</v>
      </c>
      <c r="G73" s="133">
        <v>0</v>
      </c>
      <c r="H73" s="57"/>
      <c r="I73" s="57"/>
      <c r="J73" s="57"/>
      <c r="K73" s="57"/>
      <c r="L73" s="57"/>
      <c r="M73" s="57"/>
      <c r="N73" s="57"/>
      <c r="O73" s="57"/>
      <c r="P73" s="57"/>
      <c r="Q73" s="57"/>
      <c r="R73" s="57"/>
      <c r="S73" s="57"/>
      <c r="T73" s="57"/>
      <c r="U73" s="57"/>
      <c r="V73" s="57"/>
      <c r="W73" s="57"/>
      <c r="X73" s="57"/>
      <c r="Y73" s="57"/>
      <c r="Z73" s="57"/>
      <c r="AA73" s="57"/>
    </row>
    <row r="74" spans="2:27" ht="15.6" thickBot="1" x14ac:dyDescent="0.3">
      <c r="B74" s="57"/>
      <c r="C74" s="136" t="s">
        <v>94</v>
      </c>
      <c r="D74" s="137">
        <f>SUM(D70:D73)</f>
        <v>0</v>
      </c>
      <c r="E74" s="138">
        <f>SUM(E70:E73)</f>
        <v>0</v>
      </c>
      <c r="F74" s="137">
        <f>SUM(F70:F73)</f>
        <v>0</v>
      </c>
      <c r="G74" s="138">
        <f>SUM(G70:G73)</f>
        <v>0</v>
      </c>
      <c r="H74" s="57"/>
      <c r="I74" s="57"/>
      <c r="J74" s="57"/>
      <c r="K74" s="57"/>
      <c r="L74" s="57"/>
      <c r="M74" s="57"/>
      <c r="N74" s="57"/>
      <c r="O74" s="57"/>
      <c r="P74" s="57"/>
      <c r="Q74" s="57"/>
      <c r="R74" s="57"/>
      <c r="S74" s="57"/>
      <c r="T74" s="57"/>
      <c r="U74" s="57"/>
      <c r="V74" s="57"/>
      <c r="W74" s="57"/>
      <c r="X74" s="57"/>
      <c r="Y74" s="57"/>
      <c r="Z74" s="57"/>
      <c r="AA74" s="57"/>
    </row>
    <row r="75" spans="2:27" x14ac:dyDescent="0.25">
      <c r="B75" s="57"/>
      <c r="C75" s="63"/>
      <c r="F75" s="63"/>
      <c r="G75" s="63"/>
      <c r="H75" s="57"/>
      <c r="I75" s="57"/>
      <c r="J75" s="57"/>
      <c r="K75" s="57"/>
      <c r="L75" s="57"/>
      <c r="M75" s="57"/>
      <c r="N75" s="57"/>
      <c r="O75" s="57"/>
      <c r="P75" s="57"/>
      <c r="Q75" s="57"/>
      <c r="R75" s="57"/>
      <c r="S75" s="57"/>
      <c r="T75" s="57"/>
      <c r="U75" s="57"/>
      <c r="V75" s="57"/>
      <c r="W75" s="57"/>
      <c r="X75" s="57"/>
      <c r="Y75" s="57"/>
      <c r="Z75" s="57"/>
      <c r="AA75" s="57"/>
    </row>
    <row r="76" spans="2:27" x14ac:dyDescent="0.25">
      <c r="B76" s="57"/>
      <c r="C76" s="63"/>
      <c r="F76" s="63"/>
      <c r="G76" s="63"/>
      <c r="H76" s="57"/>
      <c r="I76" s="57"/>
      <c r="J76" s="57"/>
      <c r="K76" s="57"/>
      <c r="L76" s="57"/>
      <c r="M76" s="57"/>
      <c r="N76" s="57"/>
      <c r="O76" s="57"/>
      <c r="P76" s="57"/>
      <c r="Q76" s="57"/>
      <c r="R76" s="57"/>
      <c r="S76" s="57"/>
      <c r="T76" s="57"/>
      <c r="U76" s="57"/>
      <c r="V76" s="57"/>
      <c r="W76" s="57"/>
      <c r="X76" s="57"/>
      <c r="Y76" s="57"/>
      <c r="Z76" s="57"/>
      <c r="AA76" s="57"/>
    </row>
    <row r="77" spans="2:27" x14ac:dyDescent="0.25">
      <c r="B77" s="57"/>
      <c r="C77" s="63"/>
      <c r="F77" s="63"/>
      <c r="G77" s="63"/>
      <c r="H77" s="57"/>
      <c r="I77" s="57"/>
      <c r="J77" s="57"/>
      <c r="K77" s="57"/>
      <c r="L77" s="57"/>
      <c r="M77" s="57"/>
      <c r="N77" s="57"/>
      <c r="O77" s="57"/>
      <c r="P77" s="57"/>
      <c r="Q77" s="57"/>
      <c r="R77" s="57"/>
      <c r="S77" s="57"/>
      <c r="T77" s="57"/>
      <c r="U77" s="57"/>
      <c r="V77" s="57"/>
      <c r="W77" s="57"/>
      <c r="X77" s="57"/>
      <c r="Y77" s="57"/>
      <c r="Z77" s="57"/>
      <c r="AA77" s="57"/>
    </row>
    <row r="78" spans="2:27" x14ac:dyDescent="0.25">
      <c r="B78" s="57"/>
      <c r="C78" s="63"/>
      <c r="F78" s="63"/>
      <c r="G78" s="63"/>
      <c r="H78" s="57"/>
      <c r="I78" s="57"/>
      <c r="J78" s="57"/>
      <c r="K78" s="57"/>
      <c r="L78" s="57"/>
      <c r="M78" s="57"/>
      <c r="N78" s="57"/>
      <c r="O78" s="57"/>
      <c r="P78" s="57"/>
      <c r="Q78" s="57"/>
      <c r="R78" s="57"/>
      <c r="S78" s="57"/>
      <c r="T78" s="57"/>
      <c r="U78" s="57"/>
      <c r="V78" s="57"/>
      <c r="W78" s="57"/>
      <c r="X78" s="57"/>
      <c r="Y78" s="57"/>
      <c r="Z78" s="57"/>
      <c r="AA78" s="57"/>
    </row>
    <row r="79" spans="2:27" x14ac:dyDescent="0.25">
      <c r="B79" s="57"/>
      <c r="C79" s="63"/>
      <c r="F79" s="63"/>
      <c r="G79" s="63"/>
      <c r="H79" s="57"/>
      <c r="I79" s="57"/>
      <c r="J79" s="57"/>
      <c r="K79" s="57"/>
      <c r="L79" s="57"/>
      <c r="M79" s="57"/>
      <c r="N79" s="57"/>
      <c r="O79" s="57"/>
      <c r="P79" s="57"/>
      <c r="Q79" s="57"/>
      <c r="R79" s="57"/>
      <c r="S79" s="57"/>
      <c r="T79" s="57"/>
      <c r="U79" s="57"/>
      <c r="V79" s="57"/>
      <c r="W79" s="57"/>
      <c r="X79" s="57"/>
      <c r="Y79" s="57"/>
      <c r="Z79" s="57"/>
      <c r="AA79" s="57"/>
    </row>
    <row r="80" spans="2:27" x14ac:dyDescent="0.25">
      <c r="B80" s="57"/>
      <c r="C80" s="63"/>
      <c r="F80" s="63"/>
      <c r="G80" s="63"/>
      <c r="H80" s="57"/>
      <c r="I80" s="57"/>
      <c r="J80" s="57"/>
      <c r="K80" s="57"/>
      <c r="L80" s="57"/>
      <c r="M80" s="57"/>
      <c r="N80" s="57"/>
      <c r="O80" s="57"/>
      <c r="P80" s="57"/>
      <c r="Q80" s="57"/>
      <c r="R80" s="57"/>
      <c r="S80" s="57"/>
      <c r="T80" s="57"/>
      <c r="U80" s="57"/>
      <c r="V80" s="57"/>
      <c r="W80" s="57"/>
      <c r="X80" s="57"/>
      <c r="Y80" s="57"/>
      <c r="Z80" s="57"/>
      <c r="AA80" s="57"/>
    </row>
    <row r="81" spans="2:27" x14ac:dyDescent="0.25">
      <c r="B81" s="57"/>
      <c r="C81" s="63"/>
      <c r="F81" s="63"/>
      <c r="G81" s="63"/>
      <c r="H81" s="57"/>
      <c r="I81" s="57"/>
      <c r="J81" s="57"/>
      <c r="K81" s="57"/>
      <c r="L81" s="57"/>
      <c r="M81" s="57"/>
      <c r="N81" s="57"/>
      <c r="O81" s="57"/>
      <c r="P81" s="57"/>
      <c r="Q81" s="57"/>
      <c r="R81" s="57"/>
      <c r="S81" s="57"/>
      <c r="T81" s="57"/>
      <c r="U81" s="57"/>
      <c r="V81" s="57"/>
      <c r="W81" s="57"/>
      <c r="X81" s="57"/>
      <c r="Y81" s="57"/>
      <c r="Z81" s="57"/>
      <c r="AA81" s="57"/>
    </row>
    <row r="82" spans="2:27" x14ac:dyDescent="0.25">
      <c r="B82" s="57"/>
      <c r="C82" s="63"/>
      <c r="F82" s="63"/>
      <c r="G82" s="63"/>
      <c r="H82" s="57"/>
      <c r="I82" s="57"/>
      <c r="J82" s="57"/>
      <c r="K82" s="57"/>
      <c r="L82" s="57"/>
      <c r="M82" s="57"/>
      <c r="N82" s="57"/>
      <c r="O82" s="57"/>
      <c r="P82" s="57"/>
      <c r="Q82" s="57"/>
      <c r="R82" s="57"/>
      <c r="S82" s="57"/>
      <c r="T82" s="57"/>
      <c r="U82" s="57"/>
      <c r="V82" s="57"/>
      <c r="W82" s="57"/>
      <c r="X82" s="57"/>
      <c r="Y82" s="57"/>
      <c r="Z82" s="57"/>
      <c r="AA82" s="57"/>
    </row>
    <row r="83" spans="2:27" x14ac:dyDescent="0.25">
      <c r="B83" s="57"/>
      <c r="C83" s="63"/>
      <c r="F83" s="63"/>
      <c r="G83" s="63"/>
      <c r="H83" s="57"/>
      <c r="I83" s="57"/>
      <c r="J83" s="57"/>
      <c r="K83" s="57"/>
      <c r="L83" s="57"/>
      <c r="M83" s="57"/>
      <c r="N83" s="57"/>
      <c r="O83" s="57"/>
      <c r="P83" s="57"/>
      <c r="Q83" s="57"/>
      <c r="R83" s="57"/>
      <c r="S83" s="57"/>
      <c r="T83" s="57"/>
      <c r="U83" s="57"/>
      <c r="V83" s="57"/>
      <c r="W83" s="57"/>
      <c r="X83" s="57"/>
      <c r="Y83" s="57"/>
      <c r="Z83" s="57"/>
      <c r="AA83" s="57"/>
    </row>
    <row r="84" spans="2:27" x14ac:dyDescent="0.25">
      <c r="B84" s="57"/>
      <c r="C84" s="63"/>
      <c r="F84" s="63"/>
      <c r="G84" s="63"/>
      <c r="H84" s="57"/>
      <c r="I84" s="57"/>
      <c r="J84" s="57"/>
      <c r="K84" s="57"/>
      <c r="L84" s="57"/>
      <c r="M84" s="57"/>
      <c r="N84" s="57"/>
      <c r="O84" s="57"/>
      <c r="P84" s="57"/>
      <c r="Q84" s="57"/>
      <c r="R84" s="57"/>
      <c r="S84" s="57"/>
      <c r="T84" s="57"/>
      <c r="U84" s="57"/>
      <c r="V84" s="57"/>
      <c r="W84" s="57"/>
      <c r="X84" s="57"/>
      <c r="Y84" s="57"/>
      <c r="Z84" s="57"/>
      <c r="AA84" s="57"/>
    </row>
    <row r="85" spans="2:27" x14ac:dyDescent="0.25">
      <c r="B85" s="57"/>
      <c r="C85" s="63"/>
      <c r="F85" s="63"/>
      <c r="G85" s="63"/>
      <c r="H85" s="57"/>
      <c r="I85" s="57"/>
      <c r="J85" s="57"/>
      <c r="K85" s="57"/>
      <c r="L85" s="57"/>
      <c r="M85" s="57"/>
      <c r="N85" s="57"/>
      <c r="O85" s="57"/>
      <c r="P85" s="57"/>
      <c r="Q85" s="57"/>
      <c r="R85" s="57"/>
      <c r="S85" s="57"/>
      <c r="T85" s="57"/>
      <c r="U85" s="57"/>
      <c r="V85" s="57"/>
      <c r="W85" s="57"/>
      <c r="X85" s="57"/>
      <c r="Y85" s="57"/>
      <c r="Z85" s="57"/>
      <c r="AA85" s="57"/>
    </row>
    <row r="86" spans="2:27" x14ac:dyDescent="0.25">
      <c r="B86" s="57"/>
      <c r="C86" s="63"/>
      <c r="F86" s="63"/>
      <c r="G86" s="63"/>
      <c r="H86" s="57"/>
      <c r="I86" s="57"/>
      <c r="J86" s="57"/>
      <c r="K86" s="57"/>
      <c r="L86" s="57"/>
      <c r="M86" s="57"/>
      <c r="N86" s="57"/>
      <c r="O86" s="57"/>
      <c r="P86" s="57"/>
      <c r="Q86" s="57"/>
      <c r="R86" s="57"/>
      <c r="S86" s="57"/>
      <c r="T86" s="57"/>
      <c r="U86" s="57"/>
      <c r="V86" s="57"/>
      <c r="W86" s="57"/>
      <c r="X86" s="57"/>
      <c r="Y86" s="57"/>
      <c r="Z86" s="57"/>
      <c r="AA86" s="57"/>
    </row>
    <row r="87" spans="2:27" x14ac:dyDescent="0.25">
      <c r="B87" s="57"/>
      <c r="C87" s="63"/>
      <c r="F87" s="63"/>
      <c r="G87" s="63"/>
      <c r="H87" s="57"/>
      <c r="I87" s="57"/>
      <c r="J87" s="57"/>
      <c r="K87" s="57"/>
      <c r="L87" s="57"/>
      <c r="M87" s="57"/>
      <c r="N87" s="57"/>
      <c r="O87" s="57"/>
      <c r="P87" s="57"/>
      <c r="Q87" s="57"/>
      <c r="R87" s="57"/>
      <c r="S87" s="57"/>
      <c r="T87" s="57"/>
      <c r="U87" s="57"/>
      <c r="V87" s="57"/>
      <c r="W87" s="57"/>
      <c r="X87" s="57"/>
      <c r="Y87" s="57"/>
      <c r="Z87" s="57"/>
      <c r="AA87" s="57"/>
    </row>
    <row r="88" spans="2:27" x14ac:dyDescent="0.25">
      <c r="B88" s="57"/>
      <c r="C88" s="63"/>
      <c r="F88" s="63"/>
      <c r="G88" s="63"/>
      <c r="H88" s="57"/>
      <c r="I88" s="57"/>
      <c r="J88" s="57"/>
      <c r="K88" s="57"/>
      <c r="L88" s="57"/>
      <c r="M88" s="57"/>
      <c r="N88" s="57"/>
      <c r="O88" s="57"/>
      <c r="P88" s="57"/>
      <c r="Q88" s="57"/>
      <c r="R88" s="57"/>
      <c r="S88" s="57"/>
      <c r="T88" s="57"/>
      <c r="U88" s="57"/>
      <c r="V88" s="57"/>
      <c r="W88" s="57"/>
      <c r="X88" s="57"/>
      <c r="Y88" s="57"/>
      <c r="Z88" s="57"/>
      <c r="AA88" s="57"/>
    </row>
    <row r="89" spans="2:27" x14ac:dyDescent="0.25">
      <c r="B89" s="57"/>
      <c r="C89" s="63"/>
      <c r="F89" s="63"/>
      <c r="G89" s="63"/>
      <c r="H89" s="57"/>
      <c r="I89" s="57"/>
      <c r="J89" s="57"/>
      <c r="K89" s="57"/>
      <c r="L89" s="57"/>
      <c r="M89" s="57"/>
      <c r="N89" s="57"/>
      <c r="O89" s="57"/>
      <c r="P89" s="57"/>
      <c r="Q89" s="57"/>
      <c r="R89" s="57"/>
      <c r="S89" s="57"/>
      <c r="T89" s="57"/>
      <c r="U89" s="57"/>
      <c r="V89" s="57"/>
      <c r="W89" s="57"/>
      <c r="X89" s="57"/>
      <c r="Y89" s="57"/>
      <c r="Z89" s="57"/>
      <c r="AA89" s="57"/>
    </row>
    <row r="90" spans="2:27" x14ac:dyDescent="0.25">
      <c r="B90" s="57"/>
      <c r="C90" s="63"/>
      <c r="F90" s="63"/>
      <c r="G90" s="63"/>
      <c r="H90" s="57"/>
      <c r="I90" s="57"/>
      <c r="J90" s="57"/>
      <c r="K90" s="57"/>
      <c r="L90" s="57"/>
      <c r="M90" s="57"/>
      <c r="N90" s="57"/>
      <c r="O90" s="57"/>
      <c r="P90" s="57"/>
      <c r="Q90" s="57"/>
      <c r="R90" s="57"/>
      <c r="S90" s="57"/>
      <c r="T90" s="57"/>
      <c r="U90" s="57"/>
      <c r="V90" s="57"/>
      <c r="W90" s="57"/>
      <c r="X90" s="57"/>
      <c r="Y90" s="57"/>
      <c r="Z90" s="57"/>
      <c r="AA90" s="57"/>
    </row>
    <row r="91" spans="2:27" x14ac:dyDescent="0.25">
      <c r="B91" s="57"/>
      <c r="C91" s="63"/>
      <c r="F91" s="63"/>
      <c r="G91" s="63"/>
      <c r="H91" s="57"/>
      <c r="I91" s="57"/>
      <c r="J91" s="57"/>
      <c r="K91" s="57"/>
      <c r="L91" s="57"/>
      <c r="M91" s="57"/>
      <c r="N91" s="57"/>
      <c r="O91" s="57"/>
      <c r="P91" s="57"/>
      <c r="Q91" s="57"/>
      <c r="R91" s="57"/>
      <c r="S91" s="57"/>
      <c r="T91" s="57"/>
      <c r="U91" s="57"/>
      <c r="V91" s="57"/>
      <c r="W91" s="57"/>
      <c r="X91" s="57"/>
      <c r="Y91" s="57"/>
      <c r="Z91" s="57"/>
      <c r="AA91" s="57"/>
    </row>
    <row r="92" spans="2:27" x14ac:dyDescent="0.25">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row r="93" spans="2:27" x14ac:dyDescent="0.25">
      <c r="B93" s="57"/>
      <c r="C93" s="63"/>
      <c r="F93" s="63"/>
      <c r="G93" s="63"/>
      <c r="H93" s="57"/>
      <c r="I93" s="57"/>
      <c r="J93" s="57"/>
      <c r="K93" s="57"/>
      <c r="L93" s="57"/>
      <c r="M93" s="57"/>
      <c r="N93" s="57"/>
      <c r="O93" s="57"/>
      <c r="P93" s="57"/>
      <c r="Q93" s="57"/>
      <c r="R93" s="57"/>
      <c r="S93" s="57"/>
      <c r="T93" s="57"/>
      <c r="U93" s="57"/>
      <c r="V93" s="57"/>
      <c r="W93" s="57"/>
      <c r="X93" s="57"/>
      <c r="Y93" s="57"/>
      <c r="Z93" s="57"/>
      <c r="AA93" s="57"/>
    </row>
    <row r="94" spans="2:27" x14ac:dyDescent="0.25">
      <c r="B94" s="57"/>
      <c r="C94" s="63"/>
      <c r="F94" s="63"/>
      <c r="G94" s="63"/>
      <c r="H94" s="57"/>
      <c r="I94" s="57"/>
      <c r="J94" s="57"/>
      <c r="K94" s="57"/>
      <c r="L94" s="57"/>
      <c r="M94" s="57"/>
      <c r="N94" s="57"/>
      <c r="O94" s="57"/>
      <c r="P94" s="57"/>
      <c r="Q94" s="57"/>
      <c r="R94" s="57"/>
      <c r="S94" s="57"/>
      <c r="T94" s="57"/>
      <c r="U94" s="57"/>
      <c r="V94" s="57"/>
      <c r="W94" s="57"/>
      <c r="X94" s="57"/>
      <c r="Y94" s="57"/>
      <c r="Z94" s="57"/>
      <c r="AA94" s="57"/>
    </row>
    <row r="95" spans="2:27" x14ac:dyDescent="0.25">
      <c r="B95" s="57"/>
      <c r="C95" s="63"/>
      <c r="F95" s="63"/>
      <c r="G95" s="63"/>
      <c r="H95" s="57"/>
      <c r="I95" s="57"/>
      <c r="J95" s="57"/>
      <c r="K95" s="57"/>
      <c r="L95" s="57"/>
      <c r="M95" s="57"/>
      <c r="N95" s="57"/>
      <c r="O95" s="57"/>
      <c r="P95" s="57"/>
      <c r="Q95" s="57"/>
      <c r="R95" s="57"/>
      <c r="S95" s="57"/>
      <c r="T95" s="57"/>
      <c r="U95" s="57"/>
      <c r="V95" s="57"/>
      <c r="W95" s="57"/>
      <c r="X95" s="57"/>
      <c r="Y95" s="57"/>
      <c r="Z95" s="57"/>
      <c r="AA95" s="57"/>
    </row>
    <row r="96" spans="2:27" x14ac:dyDescent="0.25">
      <c r="B96" s="57"/>
      <c r="C96" s="63"/>
      <c r="F96" s="63"/>
      <c r="G96" s="63"/>
      <c r="H96" s="57"/>
      <c r="I96" s="57"/>
      <c r="J96" s="57"/>
      <c r="K96" s="57"/>
      <c r="L96" s="57"/>
      <c r="M96" s="57"/>
      <c r="N96" s="57"/>
      <c r="O96" s="57"/>
      <c r="P96" s="57"/>
      <c r="Q96" s="57"/>
      <c r="R96" s="57"/>
      <c r="S96" s="57"/>
      <c r="T96" s="57"/>
      <c r="U96" s="57"/>
      <c r="V96" s="57"/>
      <c r="W96" s="57"/>
      <c r="X96" s="57"/>
      <c r="Y96" s="57"/>
      <c r="Z96" s="57"/>
      <c r="AA96" s="57"/>
    </row>
    <row r="97" spans="2:27" x14ac:dyDescent="0.25">
      <c r="B97" s="57"/>
      <c r="C97" s="63"/>
      <c r="F97" s="63"/>
      <c r="G97" s="63"/>
      <c r="H97" s="57"/>
      <c r="I97" s="57"/>
      <c r="J97" s="57"/>
      <c r="K97" s="57"/>
      <c r="L97" s="57"/>
      <c r="M97" s="57"/>
      <c r="N97" s="57"/>
      <c r="O97" s="57"/>
      <c r="P97" s="57"/>
      <c r="Q97" s="57"/>
      <c r="R97" s="57"/>
      <c r="S97" s="57"/>
      <c r="T97" s="57"/>
      <c r="U97" s="57"/>
      <c r="V97" s="57"/>
      <c r="W97" s="57"/>
      <c r="X97" s="57"/>
      <c r="Y97" s="57"/>
      <c r="Z97" s="57"/>
      <c r="AA97" s="57"/>
    </row>
    <row r="98" spans="2:27" x14ac:dyDescent="0.25">
      <c r="B98" s="57"/>
      <c r="C98" s="63"/>
      <c r="F98" s="63"/>
      <c r="G98" s="63"/>
      <c r="H98" s="57"/>
      <c r="I98" s="57"/>
      <c r="J98" s="57"/>
      <c r="K98" s="57"/>
      <c r="L98" s="57"/>
      <c r="M98" s="57"/>
      <c r="N98" s="57"/>
      <c r="O98" s="57"/>
      <c r="P98" s="57"/>
      <c r="Q98" s="57"/>
      <c r="R98" s="57"/>
      <c r="S98" s="57"/>
      <c r="T98" s="57"/>
      <c r="U98" s="57"/>
      <c r="V98" s="57"/>
      <c r="W98" s="57"/>
      <c r="X98" s="57"/>
      <c r="Y98" s="57"/>
      <c r="Z98" s="57"/>
      <c r="AA98" s="57"/>
    </row>
    <row r="99" spans="2:27" x14ac:dyDescent="0.25">
      <c r="B99" s="57"/>
      <c r="C99" s="63"/>
      <c r="F99" s="63"/>
      <c r="G99" s="63"/>
      <c r="H99" s="57"/>
      <c r="I99" s="57"/>
      <c r="J99" s="57"/>
      <c r="K99" s="57"/>
      <c r="L99" s="57"/>
      <c r="M99" s="57"/>
      <c r="N99" s="57"/>
      <c r="O99" s="57"/>
      <c r="P99" s="57"/>
      <c r="Q99" s="57"/>
      <c r="R99" s="57"/>
      <c r="S99" s="57"/>
      <c r="T99" s="57"/>
      <c r="U99" s="57"/>
      <c r="V99" s="57"/>
      <c r="W99" s="57"/>
      <c r="X99" s="57"/>
      <c r="Y99" s="57"/>
      <c r="Z99" s="57"/>
      <c r="AA99" s="57"/>
    </row>
    <row r="100" spans="2:27" x14ac:dyDescent="0.25">
      <c r="B100" s="57"/>
      <c r="C100" s="63"/>
      <c r="F100" s="63"/>
      <c r="G100" s="63"/>
      <c r="H100" s="57"/>
      <c r="I100" s="57"/>
      <c r="J100" s="57"/>
      <c r="K100" s="57"/>
      <c r="L100" s="57"/>
      <c r="M100" s="57"/>
      <c r="N100" s="57"/>
      <c r="O100" s="57"/>
      <c r="P100" s="57"/>
      <c r="Q100" s="57"/>
      <c r="R100" s="57"/>
      <c r="S100" s="57"/>
      <c r="T100" s="57"/>
      <c r="U100" s="57"/>
      <c r="V100" s="57"/>
      <c r="W100" s="57"/>
      <c r="X100" s="57"/>
      <c r="Y100" s="57"/>
      <c r="Z100" s="57"/>
      <c r="AA100" s="57"/>
    </row>
    <row r="101" spans="2:27" x14ac:dyDescent="0.25">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row>
    <row r="102" spans="2:27" x14ac:dyDescent="0.25">
      <c r="B102" s="57"/>
      <c r="C102" s="57"/>
      <c r="D102" s="57"/>
      <c r="E102" s="57"/>
      <c r="F102" s="57"/>
      <c r="G102" s="57"/>
      <c r="H102" s="57"/>
      <c r="P102" s="57"/>
      <c r="Q102" s="57"/>
      <c r="R102" s="57"/>
      <c r="S102" s="57"/>
      <c r="T102" s="57"/>
      <c r="U102" s="57"/>
      <c r="V102" s="57"/>
      <c r="W102" s="57"/>
      <c r="X102" s="57"/>
      <c r="Y102" s="57"/>
      <c r="Z102" s="57"/>
      <c r="AA102" s="57"/>
    </row>
  </sheetData>
  <mergeCells count="31">
    <mergeCell ref="C50:G50"/>
    <mergeCell ref="Q50:U50"/>
    <mergeCell ref="C58:G58"/>
    <mergeCell ref="Q58:U58"/>
    <mergeCell ref="C68:G68"/>
    <mergeCell ref="C42:G42"/>
    <mergeCell ref="I42:M42"/>
    <mergeCell ref="Q42:U42"/>
    <mergeCell ref="O24:R24"/>
    <mergeCell ref="B32:B33"/>
    <mergeCell ref="C32:F32"/>
    <mergeCell ref="G32:J32"/>
    <mergeCell ref="K32:N32"/>
    <mergeCell ref="O32:R32"/>
    <mergeCell ref="K24:N24"/>
    <mergeCell ref="B36:B37"/>
    <mergeCell ref="C36:F36"/>
    <mergeCell ref="G36:J36"/>
    <mergeCell ref="K36:N36"/>
    <mergeCell ref="O36:R36"/>
    <mergeCell ref="B28:B29"/>
    <mergeCell ref="B6:B17"/>
    <mergeCell ref="B24:B25"/>
    <mergeCell ref="C24:F24"/>
    <mergeCell ref="G24:J24"/>
    <mergeCell ref="S4:S5"/>
    <mergeCell ref="B4:B5"/>
    <mergeCell ref="C4:F4"/>
    <mergeCell ref="G4:J4"/>
    <mergeCell ref="K4:N4"/>
    <mergeCell ref="O4:R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2</vt:i4>
      </vt:variant>
    </vt:vector>
  </HeadingPairs>
  <TitlesOfParts>
    <vt:vector size="10" baseType="lpstr">
      <vt:lpstr>Zakładka nr 1 - dane</vt:lpstr>
      <vt:lpstr>Zakładka nr 2a - budynki</vt:lpstr>
      <vt:lpstr>Zakładka nr 2b - zabezpieczenia</vt:lpstr>
      <vt:lpstr>Zakładka nr 3 - budowle</vt:lpstr>
      <vt:lpstr>Zakładka nr 4 - mienie</vt:lpstr>
      <vt:lpstr>Zakładka nr 5 - elektronika</vt:lpstr>
      <vt:lpstr>Zakładka nr 6 - pojazdy</vt:lpstr>
      <vt:lpstr>Zakładka nr 7 - szkodowość</vt:lpstr>
      <vt:lpstr>'Zakładka nr 2a - budynki'!Obszar_wydruku</vt:lpstr>
      <vt:lpstr>'Zakładka nr 3 - budowle'!Obszar_wydruku</vt:lpstr>
    </vt:vector>
  </TitlesOfParts>
  <Company>ATC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DawidC</dc:creator>
  <cp:lastModifiedBy>Paweł Brzęczek</cp:lastModifiedBy>
  <cp:lastPrinted>2020-12-03T08:30:48Z</cp:lastPrinted>
  <dcterms:created xsi:type="dcterms:W3CDTF">2012-01-09T11:42:16Z</dcterms:created>
  <dcterms:modified xsi:type="dcterms:W3CDTF">2020-12-14T14:35:27Z</dcterms:modified>
</cp:coreProperties>
</file>